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D6A96F4-88D3-4E5F-B6BB-213BA81B34A3}" xr6:coauthVersionLast="36" xr6:coauthVersionMax="36" xr10:uidLastSave="{00000000-0000-0000-0000-000000000000}"/>
  <bookViews>
    <workbookView xWindow="0" yWindow="0" windowWidth="24000" windowHeight="9480" xr2:uid="{73C7C0A3-9D86-4969-B0C7-43C0F8400F03}"/>
  </bookViews>
  <sheets>
    <sheet name="2023년 서비스가격표" sheetId="12" r:id="rId1"/>
    <sheet name="2022년 서비스가격표" sheetId="17" r:id="rId2"/>
    <sheet name="참조" sheetId="14" state="hidden" r:id="rId3"/>
    <sheet name="(도비90%지원포함) 산모신생아 연장형+산모아기=30일" sheetId="11" state="hidden" r:id="rId4"/>
  </sheets>
  <definedNames>
    <definedName name="_xlnm._FilterDatabase" localSheetId="3" hidden="1">'(도비90%지원포함) 산모신생아 연장형+산모아기=30일'!$A$5:$X$28</definedName>
    <definedName name="_xlnm._FilterDatabase" localSheetId="1" hidden="1">'2022년 서비스가격표'!$A$5:$U$28</definedName>
    <definedName name="_xlnm._FilterDatabase" localSheetId="0" hidden="1">'2023년 서비스가격표'!$A$5:$W$28</definedName>
    <definedName name="_xlnm.Print_Area" localSheetId="1">'2022년 서비스가격표'!$A$1:$U$28</definedName>
    <definedName name="_xlnm.Print_Area" localSheetId="0">'2023년 서비스가격표'!$A$1:$W$28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2" l="1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5" i="12"/>
  <c r="L6" i="12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5" i="12"/>
  <c r="S28" i="17"/>
  <c r="R28" i="17"/>
  <c r="Q28" i="17"/>
  <c r="O28" i="17"/>
  <c r="J28" i="17"/>
  <c r="K28" i="17" s="1"/>
  <c r="H28" i="17"/>
  <c r="S27" i="17"/>
  <c r="R27" i="17"/>
  <c r="Q27" i="17"/>
  <c r="O27" i="17"/>
  <c r="K27" i="17"/>
  <c r="T27" i="17" s="1"/>
  <c r="J27" i="17"/>
  <c r="H27" i="17"/>
  <c r="S26" i="17"/>
  <c r="R26" i="17"/>
  <c r="Q26" i="17"/>
  <c r="O26" i="17" s="1"/>
  <c r="K26" i="17"/>
  <c r="L26" i="17" s="1"/>
  <c r="U26" i="17" s="1"/>
  <c r="J26" i="17"/>
  <c r="H26" i="17"/>
  <c r="S25" i="17"/>
  <c r="R25" i="17"/>
  <c r="P25" i="17"/>
  <c r="Q25" i="17" s="1"/>
  <c r="O25" i="17" s="1"/>
  <c r="J25" i="17"/>
  <c r="K25" i="17" s="1"/>
  <c r="H25" i="17"/>
  <c r="S24" i="17"/>
  <c r="R24" i="17"/>
  <c r="Q24" i="17"/>
  <c r="O24" i="17" s="1"/>
  <c r="L24" i="17"/>
  <c r="U24" i="17" s="1"/>
  <c r="K24" i="17"/>
  <c r="T24" i="17" s="1"/>
  <c r="J24" i="17"/>
  <c r="H24" i="17"/>
  <c r="S23" i="17"/>
  <c r="R23" i="17"/>
  <c r="Q23" i="17"/>
  <c r="O23" i="17"/>
  <c r="J23" i="17"/>
  <c r="K23" i="17" s="1"/>
  <c r="H23" i="17"/>
  <c r="S22" i="17"/>
  <c r="R22" i="17"/>
  <c r="Q22" i="17"/>
  <c r="O22" i="17" s="1"/>
  <c r="J22" i="17"/>
  <c r="K22" i="17" s="1"/>
  <c r="H22" i="17"/>
  <c r="S21" i="17"/>
  <c r="R21" i="17"/>
  <c r="Q21" i="17"/>
  <c r="O21" i="17" s="1"/>
  <c r="L21" i="17"/>
  <c r="U21" i="17" s="1"/>
  <c r="K21" i="17"/>
  <c r="T21" i="17" s="1"/>
  <c r="J21" i="17"/>
  <c r="H21" i="17"/>
  <c r="S20" i="17"/>
  <c r="R20" i="17"/>
  <c r="Q20" i="17"/>
  <c r="O20" i="17"/>
  <c r="J20" i="17"/>
  <c r="K20" i="17" s="1"/>
  <c r="H20" i="17"/>
  <c r="S19" i="17"/>
  <c r="R19" i="17"/>
  <c r="Q19" i="17"/>
  <c r="O19" i="17" s="1"/>
  <c r="J19" i="17"/>
  <c r="K19" i="17" s="1"/>
  <c r="H19" i="17"/>
  <c r="S18" i="17"/>
  <c r="R18" i="17"/>
  <c r="Q18" i="17"/>
  <c r="O18" i="17"/>
  <c r="K18" i="17"/>
  <c r="T18" i="17" s="1"/>
  <c r="J18" i="17"/>
  <c r="H18" i="17"/>
  <c r="S17" i="17"/>
  <c r="R17" i="17"/>
  <c r="Q17" i="17"/>
  <c r="O17" i="17"/>
  <c r="J17" i="17"/>
  <c r="K17" i="17" s="1"/>
  <c r="H17" i="17"/>
  <c r="S16" i="17"/>
  <c r="R16" i="17"/>
  <c r="Q16" i="17"/>
  <c r="O16" i="17"/>
  <c r="J16" i="17"/>
  <c r="K16" i="17" s="1"/>
  <c r="H16" i="17"/>
  <c r="S15" i="17"/>
  <c r="R15" i="17"/>
  <c r="Q15" i="17"/>
  <c r="O15" i="17"/>
  <c r="K15" i="17"/>
  <c r="T15" i="17" s="1"/>
  <c r="J15" i="17"/>
  <c r="H15" i="17"/>
  <c r="S14" i="17"/>
  <c r="R14" i="17"/>
  <c r="Q14" i="17"/>
  <c r="O14" i="17"/>
  <c r="J14" i="17"/>
  <c r="K14" i="17" s="1"/>
  <c r="H14" i="17"/>
  <c r="S13" i="17"/>
  <c r="R13" i="17"/>
  <c r="Q13" i="17"/>
  <c r="O13" i="17"/>
  <c r="J13" i="17"/>
  <c r="K13" i="17" s="1"/>
  <c r="H13" i="17"/>
  <c r="S12" i="17"/>
  <c r="R12" i="17"/>
  <c r="Q12" i="17"/>
  <c r="O12" i="17"/>
  <c r="K12" i="17"/>
  <c r="T12" i="17" s="1"/>
  <c r="J12" i="17"/>
  <c r="H12" i="17"/>
  <c r="S11" i="17"/>
  <c r="R11" i="17"/>
  <c r="Q11" i="17"/>
  <c r="O11" i="17"/>
  <c r="J11" i="17"/>
  <c r="K11" i="17" s="1"/>
  <c r="H11" i="17"/>
  <c r="S10" i="17"/>
  <c r="R10" i="17"/>
  <c r="Q10" i="17"/>
  <c r="O10" i="17"/>
  <c r="J10" i="17"/>
  <c r="K10" i="17" s="1"/>
  <c r="H10" i="17"/>
  <c r="S9" i="17"/>
  <c r="R9" i="17"/>
  <c r="Q9" i="17"/>
  <c r="O9" i="17"/>
  <c r="K9" i="17"/>
  <c r="L9" i="17" s="1"/>
  <c r="U9" i="17" s="1"/>
  <c r="J9" i="17"/>
  <c r="H9" i="17"/>
  <c r="S8" i="17"/>
  <c r="R8" i="17"/>
  <c r="Q8" i="17"/>
  <c r="O8" i="17"/>
  <c r="J8" i="17"/>
  <c r="K8" i="17" s="1"/>
  <c r="H8" i="17"/>
  <c r="S7" i="17"/>
  <c r="R7" i="17"/>
  <c r="Q7" i="17"/>
  <c r="O7" i="17"/>
  <c r="J7" i="17"/>
  <c r="K7" i="17" s="1"/>
  <c r="H7" i="17"/>
  <c r="S6" i="17"/>
  <c r="R6" i="17"/>
  <c r="Q6" i="17"/>
  <c r="O6" i="17"/>
  <c r="K6" i="17"/>
  <c r="L6" i="17" s="1"/>
  <c r="U6" i="17" s="1"/>
  <c r="J6" i="17"/>
  <c r="H6" i="17"/>
  <c r="S5" i="17"/>
  <c r="R5" i="17"/>
  <c r="Q5" i="17"/>
  <c r="O5" i="17"/>
  <c r="J5" i="17"/>
  <c r="K5" i="17" s="1"/>
  <c r="H5" i="17"/>
  <c r="L17" i="17" l="1"/>
  <c r="U17" i="17" s="1"/>
  <c r="T17" i="17"/>
  <c r="L19" i="17"/>
  <c r="U19" i="17" s="1"/>
  <c r="T19" i="17"/>
  <c r="L20" i="17"/>
  <c r="U20" i="17" s="1"/>
  <c r="T20" i="17"/>
  <c r="L23" i="17"/>
  <c r="U23" i="17" s="1"/>
  <c r="T23" i="17"/>
  <c r="T25" i="17"/>
  <c r="L25" i="17"/>
  <c r="U25" i="17" s="1"/>
  <c r="L28" i="17"/>
  <c r="U28" i="17" s="1"/>
  <c r="T28" i="17"/>
  <c r="L7" i="17"/>
  <c r="U7" i="17" s="1"/>
  <c r="T7" i="17"/>
  <c r="L16" i="17"/>
  <c r="U16" i="17" s="1"/>
  <c r="T16" i="17"/>
  <c r="L22" i="17"/>
  <c r="U22" i="17" s="1"/>
  <c r="T22" i="17"/>
  <c r="L5" i="17"/>
  <c r="U5" i="17" s="1"/>
  <c r="T5" i="17"/>
  <c r="L8" i="17"/>
  <c r="U8" i="17" s="1"/>
  <c r="T8" i="17"/>
  <c r="L10" i="17"/>
  <c r="U10" i="17" s="1"/>
  <c r="T10" i="17"/>
  <c r="L11" i="17"/>
  <c r="U11" i="17" s="1"/>
  <c r="T11" i="17"/>
  <c r="L13" i="17"/>
  <c r="U13" i="17" s="1"/>
  <c r="T13" i="17"/>
  <c r="L14" i="17"/>
  <c r="U14" i="17" s="1"/>
  <c r="T14" i="17"/>
  <c r="T9" i="17"/>
  <c r="L27" i="17"/>
  <c r="U27" i="17" s="1"/>
  <c r="T6" i="17"/>
  <c r="T26" i="17"/>
  <c r="L12" i="17"/>
  <c r="U12" i="17" s="1"/>
  <c r="L15" i="17"/>
  <c r="U15" i="17" s="1"/>
  <c r="L18" i="17"/>
  <c r="U18" i="17" s="1"/>
  <c r="T6" i="12" l="1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5" i="12"/>
  <c r="U27" i="12" l="1"/>
  <c r="U23" i="12"/>
  <c r="U19" i="12"/>
  <c r="U15" i="12"/>
  <c r="U11" i="12"/>
  <c r="U7" i="12"/>
  <c r="W23" i="12"/>
  <c r="W15" i="12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M6" i="11"/>
  <c r="M7" i="11"/>
  <c r="Y7" i="11" s="1"/>
  <c r="M8" i="11"/>
  <c r="M9" i="11"/>
  <c r="M10" i="11"/>
  <c r="M11" i="11"/>
  <c r="Y11" i="11" s="1"/>
  <c r="M12" i="11"/>
  <c r="M13" i="11"/>
  <c r="M14" i="11"/>
  <c r="M15" i="11"/>
  <c r="M16" i="11"/>
  <c r="M17" i="11"/>
  <c r="M18" i="11"/>
  <c r="M19" i="11"/>
  <c r="M20" i="11"/>
  <c r="M21" i="11"/>
  <c r="M22" i="11"/>
  <c r="M23" i="11"/>
  <c r="Y23" i="11" s="1"/>
  <c r="M24" i="11"/>
  <c r="M25" i="11"/>
  <c r="M26" i="11"/>
  <c r="M27" i="11"/>
  <c r="M28" i="11"/>
  <c r="Y28" i="11" s="1"/>
  <c r="M5" i="11"/>
  <c r="L22" i="11"/>
  <c r="L23" i="11"/>
  <c r="L24" i="11"/>
  <c r="L25" i="11"/>
  <c r="L26" i="11"/>
  <c r="L27" i="11"/>
  <c r="L28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J5" i="11"/>
  <c r="J6" i="11"/>
  <c r="J7" i="11"/>
  <c r="J8" i="11"/>
  <c r="L8" i="11" s="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L7" i="11"/>
  <c r="Y27" i="11"/>
  <c r="V27" i="11"/>
  <c r="U27" i="11"/>
  <c r="S27" i="11" s="1"/>
  <c r="V28" i="11"/>
  <c r="U28" i="11"/>
  <c r="S28" i="11" s="1"/>
  <c r="V23" i="11"/>
  <c r="U23" i="11"/>
  <c r="S23" i="11" s="1"/>
  <c r="Y19" i="11"/>
  <c r="V19" i="11"/>
  <c r="U19" i="11"/>
  <c r="S19" i="11"/>
  <c r="Y15" i="11"/>
  <c r="V15" i="11"/>
  <c r="U15" i="11"/>
  <c r="S15" i="11" s="1"/>
  <c r="V11" i="11"/>
  <c r="U11" i="11"/>
  <c r="S11" i="11"/>
  <c r="V7" i="11"/>
  <c r="U7" i="11"/>
  <c r="S7" i="11"/>
  <c r="H7" i="11"/>
  <c r="W7" i="12" l="1"/>
  <c r="V19" i="12"/>
  <c r="W19" i="12"/>
  <c r="W11" i="12"/>
  <c r="V23" i="12"/>
  <c r="V11" i="12"/>
  <c r="V15" i="12"/>
  <c r="V27" i="12"/>
  <c r="W27" i="12"/>
  <c r="V7" i="12"/>
  <c r="Z23" i="11"/>
  <c r="W27" i="11"/>
  <c r="W15" i="11"/>
  <c r="W28" i="11"/>
  <c r="Z27" i="11"/>
  <c r="Z28" i="11"/>
  <c r="W23" i="11"/>
  <c r="W19" i="11"/>
  <c r="Z19" i="11"/>
  <c r="Z15" i="11"/>
  <c r="W11" i="11"/>
  <c r="Z11" i="11"/>
  <c r="W7" i="11"/>
  <c r="Z7" i="11"/>
  <c r="U20" i="11"/>
  <c r="S20" i="11" s="1"/>
  <c r="V20" i="11"/>
  <c r="Y20" i="11"/>
  <c r="W20" i="11" l="1"/>
  <c r="Z20" i="11"/>
  <c r="N5" i="11" l="1"/>
  <c r="P5" i="11" s="1"/>
  <c r="Y5" i="11"/>
  <c r="Y6" i="11"/>
  <c r="Y8" i="11"/>
  <c r="Y9" i="11"/>
  <c r="Y10" i="11"/>
  <c r="Y12" i="11"/>
  <c r="Y13" i="11"/>
  <c r="Y14" i="11"/>
  <c r="Y16" i="11"/>
  <c r="Y17" i="11"/>
  <c r="Y18" i="11"/>
  <c r="Y21" i="11"/>
  <c r="Y22" i="11"/>
  <c r="Y24" i="11"/>
  <c r="Y25" i="11"/>
  <c r="Y26" i="11"/>
  <c r="U28" i="12"/>
  <c r="U26" i="12"/>
  <c r="U25" i="12"/>
  <c r="U24" i="12"/>
  <c r="V24" i="12"/>
  <c r="U22" i="12"/>
  <c r="V22" i="12"/>
  <c r="U21" i="12"/>
  <c r="U20" i="12"/>
  <c r="V20" i="12"/>
  <c r="U18" i="12"/>
  <c r="U17" i="12"/>
  <c r="U16" i="12"/>
  <c r="U14" i="12"/>
  <c r="V14" i="12"/>
  <c r="U13" i="12"/>
  <c r="U12" i="12"/>
  <c r="V12" i="12"/>
  <c r="U10" i="12"/>
  <c r="V10" i="12"/>
  <c r="U9" i="12"/>
  <c r="V9" i="12"/>
  <c r="U8" i="12"/>
  <c r="U6" i="12"/>
  <c r="U5" i="12"/>
  <c r="V5" i="12"/>
  <c r="V26" i="11"/>
  <c r="T26" i="11"/>
  <c r="U26" i="11" s="1"/>
  <c r="S26" i="11" s="1"/>
  <c r="V25" i="11"/>
  <c r="T25" i="11"/>
  <c r="U25" i="11" s="1"/>
  <c r="S25" i="11" s="1"/>
  <c r="V24" i="11"/>
  <c r="U24" i="11"/>
  <c r="S24" i="11" s="1"/>
  <c r="V22" i="11"/>
  <c r="U22" i="11"/>
  <c r="S22" i="11" s="1"/>
  <c r="V21" i="11"/>
  <c r="U21" i="11"/>
  <c r="S21" i="11" s="1"/>
  <c r="V18" i="11"/>
  <c r="U18" i="11"/>
  <c r="S18" i="11" s="1"/>
  <c r="V17" i="11"/>
  <c r="U17" i="11"/>
  <c r="S17" i="11" s="1"/>
  <c r="V16" i="11"/>
  <c r="U16" i="11"/>
  <c r="S16" i="11" s="1"/>
  <c r="V14" i="11"/>
  <c r="U14" i="11"/>
  <c r="S14" i="11" s="1"/>
  <c r="V13" i="11"/>
  <c r="U13" i="11"/>
  <c r="S13" i="11" s="1"/>
  <c r="V12" i="11"/>
  <c r="U12" i="11"/>
  <c r="S12" i="11" s="1"/>
  <c r="V10" i="11"/>
  <c r="U10" i="11"/>
  <c r="S10" i="11" s="1"/>
  <c r="V9" i="11"/>
  <c r="U9" i="11"/>
  <c r="S9" i="11" s="1"/>
  <c r="J9" i="11"/>
  <c r="V8" i="11"/>
  <c r="U8" i="11"/>
  <c r="S8" i="11" s="1"/>
  <c r="V6" i="11"/>
  <c r="U6" i="11"/>
  <c r="S6" i="11" s="1"/>
  <c r="H6" i="11"/>
  <c r="V5" i="11"/>
  <c r="U5" i="11"/>
  <c r="K5" i="11"/>
  <c r="H5" i="11"/>
  <c r="Z17" i="11" l="1"/>
  <c r="Z9" i="11"/>
  <c r="Z13" i="11"/>
  <c r="Z22" i="11"/>
  <c r="Z6" i="11"/>
  <c r="Z25" i="11"/>
  <c r="Z18" i="11"/>
  <c r="Z10" i="11"/>
  <c r="Z14" i="11"/>
  <c r="V6" i="12"/>
  <c r="V18" i="12"/>
  <c r="V13" i="12"/>
  <c r="V21" i="12"/>
  <c r="V8" i="12"/>
  <c r="V17" i="12"/>
  <c r="V16" i="12"/>
  <c r="Z8" i="11"/>
  <c r="Z12" i="11"/>
  <c r="Z16" i="11"/>
  <c r="Z26" i="11"/>
  <c r="Z21" i="11"/>
  <c r="AA5" i="11"/>
  <c r="Z24" i="11"/>
  <c r="S5" i="11"/>
  <c r="Z5" i="11" s="1"/>
  <c r="V25" i="12"/>
  <c r="W25" i="12"/>
  <c r="V28" i="12"/>
  <c r="W28" i="12"/>
  <c r="V26" i="12"/>
  <c r="W26" i="12"/>
  <c r="W5" i="12"/>
  <c r="W8" i="12"/>
  <c r="W10" i="12"/>
  <c r="W13" i="12"/>
  <c r="W16" i="12"/>
  <c r="W18" i="12"/>
  <c r="W21" i="12"/>
  <c r="W24" i="12"/>
  <c r="W6" i="12"/>
  <c r="W9" i="12"/>
  <c r="W12" i="12"/>
  <c r="W14" i="12"/>
  <c r="W17" i="12"/>
  <c r="W20" i="12"/>
  <c r="W22" i="12"/>
  <c r="W10" i="11"/>
  <c r="W9" i="11"/>
  <c r="L9" i="11"/>
  <c r="W16" i="11"/>
  <c r="W6" i="11"/>
  <c r="L6" i="11"/>
  <c r="W13" i="11"/>
  <c r="W22" i="11"/>
  <c r="W25" i="11"/>
  <c r="W26" i="11"/>
  <c r="W17" i="11"/>
  <c r="W24" i="11"/>
  <c r="W12" i="11"/>
  <c r="W14" i="11"/>
  <c r="W21" i="11"/>
  <c r="L5" i="11"/>
  <c r="X5" i="11" s="1"/>
  <c r="W8" i="11"/>
  <c r="W18" i="11"/>
  <c r="W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25" authorId="0" shapeId="0" xr:uid="{E44F5A96-F17F-4501-8F79-7A454026734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산모신생아</t>
        </r>
        <r>
          <rPr>
            <sz val="9"/>
            <color indexed="81"/>
            <rFont val="Tahoma"/>
            <family val="2"/>
          </rPr>
          <t xml:space="preserve"> 100%</t>
        </r>
        <r>
          <rPr>
            <sz val="9"/>
            <color indexed="81"/>
            <rFont val="돋움"/>
            <family val="3"/>
            <charset val="129"/>
          </rPr>
          <t>본인부담금</t>
        </r>
        <r>
          <rPr>
            <sz val="9"/>
            <color indexed="81"/>
            <rFont val="Tahoma"/>
            <family val="2"/>
          </rPr>
          <t xml:space="preserve"> 
(1,115,000/25)*5</t>
        </r>
      </text>
    </comment>
  </commentList>
</comments>
</file>

<file path=xl/sharedStrings.xml><?xml version="1.0" encoding="utf-8"?>
<sst xmlns="http://schemas.openxmlformats.org/spreadsheetml/2006/main" count="281" uniqueCount="106">
  <si>
    <t>(단위: 원)</t>
    <phoneticPr fontId="4" type="noConversion"/>
  </si>
  <si>
    <t>구분</t>
    <phoneticPr fontId="4" type="noConversion"/>
  </si>
  <si>
    <t>산모신생아 건강관리</t>
    <phoneticPr fontId="4" type="noConversion"/>
  </si>
  <si>
    <t xml:space="preserve">산모아기 돌봄 </t>
    <phoneticPr fontId="4" type="noConversion"/>
  </si>
  <si>
    <t>이용일수</t>
    <phoneticPr fontId="4" type="noConversion"/>
  </si>
  <si>
    <t>서비스가격</t>
    <phoneticPr fontId="4" type="noConversion"/>
  </si>
  <si>
    <t>정부지원금</t>
    <phoneticPr fontId="4" type="noConversion"/>
  </si>
  <si>
    <t>본인부담
100%</t>
    <phoneticPr fontId="4" type="noConversion"/>
  </si>
  <si>
    <t>시지원금</t>
    <phoneticPr fontId="4" type="noConversion"/>
  </si>
  <si>
    <t>본인부담금
100%</t>
    <phoneticPr fontId="4" type="noConversion"/>
  </si>
  <si>
    <t>본인부담금</t>
    <phoneticPr fontId="4" type="noConversion"/>
  </si>
  <si>
    <t>단태아</t>
    <phoneticPr fontId="4" type="noConversion"/>
  </si>
  <si>
    <t>A-가-1형</t>
    <phoneticPr fontId="4" type="noConversion"/>
  </si>
  <si>
    <t>자격확인</t>
    <phoneticPr fontId="4" type="noConversion"/>
  </si>
  <si>
    <t>A-통합-1형</t>
    <phoneticPr fontId="4" type="noConversion"/>
  </si>
  <si>
    <t>150% 이하</t>
  </si>
  <si>
    <t>150% 초과
예외지원</t>
  </si>
  <si>
    <t>A-가-2형</t>
    <phoneticPr fontId="4" type="noConversion"/>
  </si>
  <si>
    <t>A-통합-2형</t>
    <phoneticPr fontId="4" type="noConversion"/>
  </si>
  <si>
    <t>A-가-3형</t>
    <phoneticPr fontId="4" type="noConversion"/>
  </si>
  <si>
    <t>A-통합-3형</t>
    <phoneticPr fontId="4" type="noConversion"/>
  </si>
  <si>
    <t>쌍태아</t>
    <phoneticPr fontId="4" type="noConversion"/>
  </si>
  <si>
    <t>B-가-1형</t>
    <phoneticPr fontId="4" type="noConversion"/>
  </si>
  <si>
    <t>B-통합-1형</t>
    <phoneticPr fontId="4" type="noConversion"/>
  </si>
  <si>
    <t>B-가-2형</t>
    <phoneticPr fontId="4" type="noConversion"/>
  </si>
  <si>
    <t>B-통합-2형</t>
    <phoneticPr fontId="4" type="noConversion"/>
  </si>
  <si>
    <t>삼태아
이상</t>
    <phoneticPr fontId="4" type="noConversion"/>
  </si>
  <si>
    <t>C-가형</t>
    <phoneticPr fontId="4" type="noConversion"/>
  </si>
  <si>
    <t>C-통합형</t>
    <phoneticPr fontId="4" type="noConversion"/>
  </si>
  <si>
    <t>첫째아
(연장형)</t>
    <phoneticPr fontId="4" type="noConversion"/>
  </si>
  <si>
    <t>둘째아
(표준형)</t>
    <phoneticPr fontId="4" type="noConversion"/>
  </si>
  <si>
    <t>셋째아
이상
(표준형)</t>
    <phoneticPr fontId="4" type="noConversion"/>
  </si>
  <si>
    <t>인력1명
(표준형)</t>
    <phoneticPr fontId="4" type="noConversion"/>
  </si>
  <si>
    <t>인력2명
(표준형)</t>
    <phoneticPr fontId="4" type="noConversion"/>
  </si>
  <si>
    <t>인력2명
(단축형)</t>
    <phoneticPr fontId="4" type="noConversion"/>
  </si>
  <si>
    <t>도지원금
(15일기준
전액지원)</t>
    <phoneticPr fontId="3" type="noConversion"/>
  </si>
  <si>
    <t xml:space="preserve"> 도비 본인부담금 100% 지원시</t>
    <phoneticPr fontId="3" type="noConversion"/>
  </si>
  <si>
    <t>도비 본인부담금 90% 지원시</t>
    <phoneticPr fontId="3" type="noConversion"/>
  </si>
  <si>
    <t>도비지원</t>
  </si>
  <si>
    <t>도비지원</t>
    <phoneticPr fontId="4" type="noConversion"/>
  </si>
  <si>
    <t>시지원금</t>
  </si>
  <si>
    <t>본인부담금</t>
  </si>
  <si>
    <t>도비 100%
지원시
본인부담</t>
    <phoneticPr fontId="3" type="noConversion"/>
  </si>
  <si>
    <t>도비90%
지원시
본인부담</t>
    <phoneticPr fontId="3" type="noConversion"/>
  </si>
  <si>
    <t>도비90%
지원시
도지원금</t>
    <phoneticPr fontId="3" type="noConversion"/>
  </si>
  <si>
    <t>자격확인</t>
  </si>
  <si>
    <t>C-가형</t>
  </si>
  <si>
    <t>C-통합형</t>
  </si>
  <si>
    <t>남은금액
90%
시비지원</t>
    <phoneticPr fontId="3" type="noConversion"/>
  </si>
  <si>
    <t>남은금액
90%
시비지원</t>
  </si>
  <si>
    <t>최종본인부담</t>
  </si>
  <si>
    <t>A-라-1형(일반)</t>
    <phoneticPr fontId="4" type="noConversion"/>
  </si>
  <si>
    <t>A-라-2형(일반)</t>
    <phoneticPr fontId="4" type="noConversion"/>
  </si>
  <si>
    <t>A-라-3형(일반)</t>
    <phoneticPr fontId="4" type="noConversion"/>
  </si>
  <si>
    <t>B-라-1형(일반)</t>
    <phoneticPr fontId="4" type="noConversion"/>
  </si>
  <si>
    <t>B-라-2형(일반)</t>
    <phoneticPr fontId="4" type="noConversion"/>
  </si>
  <si>
    <t>C-라형(일반)</t>
    <phoneticPr fontId="4" type="noConversion"/>
  </si>
  <si>
    <t>2022년 산모아기 돌봄 가격표(산모신생아 연장형 사용기준)</t>
    <phoneticPr fontId="4" type="noConversion"/>
  </si>
  <si>
    <t>본인부담금</t>
    <phoneticPr fontId="3" type="noConversion"/>
  </si>
  <si>
    <t>2021년</t>
    <phoneticPr fontId="3" type="noConversion"/>
  </si>
  <si>
    <t>2022년</t>
    <phoneticPr fontId="3" type="noConversion"/>
  </si>
  <si>
    <t>100% 도비지원</t>
    <phoneticPr fontId="3" type="noConversion"/>
  </si>
  <si>
    <t>90% 도비지원</t>
    <phoneticPr fontId="3" type="noConversion"/>
  </si>
  <si>
    <t>A-통합-1형</t>
  </si>
  <si>
    <t>A-통합-2형</t>
  </si>
  <si>
    <t>A-라-2형(일반)</t>
  </si>
  <si>
    <t>A-라-1형(바우처)</t>
  </si>
  <si>
    <t>A-라-1형(바우처)</t>
    <phoneticPr fontId="4" type="noConversion"/>
  </si>
  <si>
    <t>A-라-2형(바우처)</t>
  </si>
  <si>
    <t>A-라-2형(바우처)</t>
    <phoneticPr fontId="4" type="noConversion"/>
  </si>
  <si>
    <t>A-라-3형(바우처)</t>
  </si>
  <si>
    <t>A-라-3형(바우처)</t>
    <phoneticPr fontId="4" type="noConversion"/>
  </si>
  <si>
    <t>B-라-1형(바우처)</t>
  </si>
  <si>
    <t>B-라-1형(바우처)</t>
    <phoneticPr fontId="4" type="noConversion"/>
  </si>
  <si>
    <t>B-라-2형(바우처)</t>
  </si>
  <si>
    <t>B-라-2형(바우처)</t>
    <phoneticPr fontId="4" type="noConversion"/>
  </si>
  <si>
    <t>C-라형(바우처)</t>
  </si>
  <si>
    <t>C-라형(일반)</t>
  </si>
  <si>
    <t>C-라형(바우처)</t>
    <phoneticPr fontId="3" type="noConversion"/>
  </si>
  <si>
    <t>A-가-1형</t>
  </si>
  <si>
    <t>A-라-1형(일반)</t>
  </si>
  <si>
    <t>A-가-2형</t>
  </si>
  <si>
    <t>A-가-3형</t>
  </si>
  <si>
    <t>A-통합-3형</t>
  </si>
  <si>
    <t>A-라-3형(일반)</t>
  </si>
  <si>
    <t>B-가-1형</t>
  </si>
  <si>
    <t>B-통합-1형</t>
  </si>
  <si>
    <t>B-라-1형(일반)</t>
  </si>
  <si>
    <t>B-가-2형</t>
  </si>
  <si>
    <t>B-통합-2형</t>
  </si>
  <si>
    <t>B-라-2형(일반)</t>
  </si>
  <si>
    <r>
      <t xml:space="preserve">* 라형 바우처 지원대상 : </t>
    </r>
    <r>
      <rPr>
        <b/>
        <sz val="11"/>
        <color theme="1"/>
        <rFont val="맑은 고딕"/>
        <family val="3"/>
        <charset val="129"/>
        <scheme val="minor"/>
      </rPr>
      <t>셋째아 이상 출산가정</t>
    </r>
    <r>
      <rPr>
        <sz val="11"/>
        <color theme="1"/>
        <rFont val="맑은 고딕"/>
        <family val="2"/>
        <charset val="129"/>
        <scheme val="minor"/>
      </rPr>
      <t>, 희귀질환 또는 중증난치질환 산모, 장애인 산모 또는 장애 신생아, 새터민 산모, 결혼이민 산모, 만24세 이하 미혼모 산모, 분만취약지 산모</t>
    </r>
    <phoneticPr fontId="3" type="noConversion"/>
  </si>
  <si>
    <t>150% 초과
자격확인</t>
    <phoneticPr fontId="3" type="noConversion"/>
  </si>
  <si>
    <t>* 라형 일반형은 바우처 대상자 아니므로 국민행복카드 결제 불필요하며, 서비스 완료 후 수기로 청구 필요</t>
    <phoneticPr fontId="3" type="noConversion"/>
  </si>
  <si>
    <t>* 라형 일반형은 바우처 대상자 아니므로 국민행복카드 결제 불필요하며, 서비스 완료 후 업체에서 지원금을 수기로 청구해야 함</t>
    <phoneticPr fontId="3" type="noConversion"/>
  </si>
  <si>
    <t>전체
서비스가격</t>
    <phoneticPr fontId="4" type="noConversion"/>
  </si>
  <si>
    <t>경북지원금</t>
    <phoneticPr fontId="4" type="noConversion"/>
  </si>
  <si>
    <t>김천시지원금</t>
    <phoneticPr fontId="4" type="noConversion"/>
  </si>
  <si>
    <t>A-라-1형(일반)</t>
    <phoneticPr fontId="3" type="noConversion"/>
  </si>
  <si>
    <t>A-통합-2형</t>
    <phoneticPr fontId="3" type="noConversion"/>
  </si>
  <si>
    <t>김천시
지원금</t>
    <phoneticPr fontId="3" type="noConversion"/>
  </si>
  <si>
    <t>김천시
지원금</t>
    <phoneticPr fontId="4" type="noConversion"/>
  </si>
  <si>
    <t>경북
지원금</t>
    <phoneticPr fontId="3" type="noConversion"/>
  </si>
  <si>
    <t>총계(산모신생아+산모아기)</t>
    <phoneticPr fontId="3" type="noConversion"/>
  </si>
  <si>
    <t>100%
본인부담</t>
    <phoneticPr fontId="3" type="noConversion"/>
  </si>
  <si>
    <t>2023년 산모아기 돌봄 가격표(산모신생아 연장형 사용기준)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</si>
</sst>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9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rgb="FFFF0000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 style="thin">
        <color theme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41" fontId="5" fillId="0" borderId="5" xfId="1" applyNumberFormat="1" applyFont="1" applyBorder="1" applyAlignment="1">
      <alignment horizontal="center" vertical="center"/>
    </xf>
    <xf numFmtId="41" fontId="5" fillId="0" borderId="6" xfId="1" applyNumberFormat="1" applyFont="1" applyBorder="1" applyAlignment="1">
      <alignment horizontal="center" vertical="center"/>
    </xf>
    <xf numFmtId="41" fontId="5" fillId="0" borderId="11" xfId="1" applyNumberFormat="1" applyFont="1" applyFill="1" applyBorder="1">
      <alignment vertical="center"/>
    </xf>
    <xf numFmtId="41" fontId="5" fillId="3" borderId="12" xfId="1" applyNumberFormat="1" applyFont="1" applyFill="1" applyBorder="1">
      <alignment vertical="center"/>
    </xf>
    <xf numFmtId="41" fontId="5" fillId="0" borderId="11" xfId="1" applyNumberFormat="1" applyFont="1" applyFill="1" applyBorder="1" applyAlignment="1">
      <alignment horizontal="center" vertical="center"/>
    </xf>
    <xf numFmtId="41" fontId="5" fillId="4" borderId="5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41" fontId="5" fillId="0" borderId="14" xfId="1" applyNumberFormat="1" applyFont="1" applyBorder="1" applyAlignment="1">
      <alignment horizontal="center" vertical="center"/>
    </xf>
    <xf numFmtId="41" fontId="5" fillId="6" borderId="11" xfId="1" applyNumberFormat="1" applyFont="1" applyFill="1" applyBorder="1">
      <alignment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41" fontId="5" fillId="3" borderId="5" xfId="1" applyNumberFormat="1" applyFont="1" applyFill="1" applyBorder="1">
      <alignment vertical="center"/>
    </xf>
    <xf numFmtId="0" fontId="5" fillId="6" borderId="5" xfId="1" applyNumberFormat="1" applyFont="1" applyFill="1" applyBorder="1" applyAlignment="1">
      <alignment horizontal="center" vertical="center"/>
    </xf>
    <xf numFmtId="0" fontId="5" fillId="6" borderId="14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41" fontId="5" fillId="0" borderId="12" xfId="1" applyNumberFormat="1" applyFont="1" applyFill="1" applyBorder="1">
      <alignment vertical="center"/>
    </xf>
    <xf numFmtId="0" fontId="6" fillId="7" borderId="24" xfId="1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41" fontId="7" fillId="5" borderId="28" xfId="1" applyNumberFormat="1" applyFont="1" applyFill="1" applyBorder="1">
      <alignment vertical="center"/>
    </xf>
    <xf numFmtId="0" fontId="6" fillId="6" borderId="29" xfId="1" applyFont="1" applyFill="1" applyBorder="1" applyAlignment="1">
      <alignment horizontal="center" vertical="center" wrapText="1"/>
    </xf>
    <xf numFmtId="41" fontId="7" fillId="5" borderId="29" xfId="1" applyNumberFormat="1" applyFont="1" applyFill="1" applyBorder="1">
      <alignment vertical="center"/>
    </xf>
    <xf numFmtId="0" fontId="6" fillId="7" borderId="30" xfId="1" applyFont="1" applyFill="1" applyBorder="1" applyAlignment="1">
      <alignment horizontal="center" vertical="center" wrapText="1"/>
    </xf>
    <xf numFmtId="41" fontId="7" fillId="5" borderId="5" xfId="1" applyNumberFormat="1" applyFont="1" applyFill="1" applyBorder="1">
      <alignment vertical="center"/>
    </xf>
    <xf numFmtId="41" fontId="7" fillId="5" borderId="30" xfId="1" applyNumberFormat="1" applyFont="1" applyFill="1" applyBorder="1">
      <alignment vertical="center"/>
    </xf>
    <xf numFmtId="0" fontId="6" fillId="6" borderId="28" xfId="1" applyFont="1" applyFill="1" applyBorder="1" applyAlignment="1">
      <alignment horizontal="center" vertical="center" wrapText="1"/>
    </xf>
    <xf numFmtId="0" fontId="6" fillId="7" borderId="9" xfId="1" applyFont="1" applyFill="1" applyBorder="1" applyAlignment="1">
      <alignment horizontal="center" vertical="center" wrapText="1"/>
    </xf>
    <xf numFmtId="41" fontId="7" fillId="5" borderId="9" xfId="1" applyNumberFormat="1" applyFont="1" applyFill="1" applyBorder="1">
      <alignment vertical="center"/>
    </xf>
    <xf numFmtId="0" fontId="6" fillId="6" borderId="31" xfId="1" applyFont="1" applyFill="1" applyBorder="1" applyAlignment="1">
      <alignment horizontal="center" vertical="center" wrapText="1"/>
    </xf>
    <xf numFmtId="41" fontId="7" fillId="5" borderId="32" xfId="1" applyNumberFormat="1" applyFont="1" applyFill="1" applyBorder="1">
      <alignment vertical="center"/>
    </xf>
    <xf numFmtId="0" fontId="6" fillId="2" borderId="22" xfId="1" applyFont="1" applyFill="1" applyBorder="1" applyAlignment="1">
      <alignment horizontal="center" vertical="center"/>
    </xf>
    <xf numFmtId="41" fontId="5" fillId="3" borderId="33" xfId="1" applyNumberFormat="1" applyFont="1" applyFill="1" applyBorder="1">
      <alignment vertical="center"/>
    </xf>
    <xf numFmtId="41" fontId="0" fillId="0" borderId="0" xfId="0" applyNumberFormat="1">
      <alignment vertical="center"/>
    </xf>
    <xf numFmtId="0" fontId="6" fillId="6" borderId="36" xfId="1" applyFont="1" applyFill="1" applyBorder="1" applyAlignment="1">
      <alignment horizontal="center" vertical="center" wrapText="1"/>
    </xf>
    <xf numFmtId="41" fontId="5" fillId="0" borderId="6" xfId="1" applyNumberFormat="1" applyFont="1" applyFill="1" applyBorder="1">
      <alignment vertical="center"/>
    </xf>
    <xf numFmtId="41" fontId="5" fillId="0" borderId="37" xfId="1" applyNumberFormat="1" applyFont="1" applyFill="1" applyBorder="1">
      <alignment vertical="center"/>
    </xf>
    <xf numFmtId="0" fontId="6" fillId="6" borderId="10" xfId="1" applyFont="1" applyFill="1" applyBorder="1" applyAlignment="1">
      <alignment horizontal="center" vertical="center" wrapText="1"/>
    </xf>
    <xf numFmtId="41" fontId="5" fillId="0" borderId="5" xfId="1" applyNumberFormat="1" applyFont="1" applyFill="1" applyBorder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41" fontId="5" fillId="6" borderId="23" xfId="1" applyNumberFormat="1" applyFont="1" applyFill="1" applyBorder="1">
      <alignment vertical="center"/>
    </xf>
    <xf numFmtId="41" fontId="5" fillId="0" borderId="23" xfId="1" applyNumberFormat="1" applyFont="1" applyFill="1" applyBorder="1" applyAlignment="1">
      <alignment horizontal="center" vertical="center"/>
    </xf>
    <xf numFmtId="41" fontId="5" fillId="4" borderId="14" xfId="1" applyNumberFormat="1" applyFont="1" applyFill="1" applyBorder="1" applyAlignment="1">
      <alignment horizontal="center" vertical="center"/>
    </xf>
    <xf numFmtId="41" fontId="5" fillId="3" borderId="43" xfId="1" applyNumberFormat="1" applyFont="1" applyFill="1" applyBorder="1">
      <alignment vertical="center"/>
    </xf>
    <xf numFmtId="41" fontId="7" fillId="5" borderId="44" xfId="1" applyNumberFormat="1" applyFont="1" applyFill="1" applyBorder="1">
      <alignment vertical="center"/>
    </xf>
    <xf numFmtId="41" fontId="7" fillId="5" borderId="45" xfId="1" applyNumberFormat="1" applyFont="1" applyFill="1" applyBorder="1">
      <alignment vertical="center"/>
    </xf>
    <xf numFmtId="41" fontId="7" fillId="5" borderId="38" xfId="1" applyNumberFormat="1" applyFont="1" applyFill="1" applyBorder="1">
      <alignment vertical="center"/>
    </xf>
    <xf numFmtId="41" fontId="7" fillId="5" borderId="14" xfId="1" applyNumberFormat="1" applyFont="1" applyFill="1" applyBorder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right" vertical="center"/>
    </xf>
    <xf numFmtId="41" fontId="5" fillId="9" borderId="12" xfId="1" applyNumberFormat="1" applyFont="1" applyFill="1" applyBorder="1">
      <alignment vertical="center"/>
    </xf>
    <xf numFmtId="41" fontId="5" fillId="9" borderId="16" xfId="1" applyNumberFormat="1" applyFont="1" applyFill="1" applyBorder="1">
      <alignment vertical="center"/>
    </xf>
    <xf numFmtId="41" fontId="7" fillId="9" borderId="12" xfId="1" applyNumberFormat="1" applyFont="1" applyFill="1" applyBorder="1">
      <alignment vertical="center"/>
    </xf>
    <xf numFmtId="41" fontId="7" fillId="9" borderId="16" xfId="1" applyNumberFormat="1" applyFont="1" applyFill="1" applyBorder="1">
      <alignment vertical="center"/>
    </xf>
    <xf numFmtId="0" fontId="6" fillId="3" borderId="36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5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41" fontId="5" fillId="0" borderId="6" xfId="1" applyNumberFormat="1" applyFont="1" applyFill="1" applyBorder="1" applyAlignment="1">
      <alignment horizontal="center" vertical="center"/>
    </xf>
    <xf numFmtId="41" fontId="7" fillId="0" borderId="50" xfId="1" applyNumberFormat="1" applyFont="1" applyFill="1" applyBorder="1">
      <alignment vertical="center"/>
    </xf>
    <xf numFmtId="0" fontId="5" fillId="0" borderId="40" xfId="1" applyNumberFormat="1" applyFont="1" applyFill="1" applyBorder="1" applyAlignment="1">
      <alignment horizontal="center" vertical="center"/>
    </xf>
    <xf numFmtId="41" fontId="5" fillId="0" borderId="40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41" fontId="5" fillId="0" borderId="14" xfId="1" applyNumberFormat="1" applyFont="1" applyFill="1" applyBorder="1" applyAlignment="1">
      <alignment horizontal="center" vertical="center"/>
    </xf>
    <xf numFmtId="41" fontId="5" fillId="0" borderId="43" xfId="1" applyNumberFormat="1" applyFont="1" applyFill="1" applyBorder="1" applyAlignment="1">
      <alignment horizontal="center" vertical="center"/>
    </xf>
    <xf numFmtId="0" fontId="5" fillId="0" borderId="39" xfId="1" applyNumberFormat="1" applyFont="1" applyFill="1" applyBorder="1" applyAlignment="1">
      <alignment horizontal="center" vertical="center"/>
    </xf>
    <xf numFmtId="41" fontId="5" fillId="0" borderId="46" xfId="1" applyNumberFormat="1" applyFont="1" applyFill="1" applyBorder="1" applyAlignment="1">
      <alignment horizontal="center" vertical="center"/>
    </xf>
    <xf numFmtId="41" fontId="5" fillId="0" borderId="48" xfId="1" applyNumberFormat="1" applyFont="1" applyFill="1" applyBorder="1" applyAlignment="1">
      <alignment horizontal="center" vertical="center"/>
    </xf>
    <xf numFmtId="41" fontId="7" fillId="0" borderId="51" xfId="1" applyNumberFormat="1" applyFont="1" applyFill="1" applyBorder="1">
      <alignment vertical="center"/>
    </xf>
    <xf numFmtId="0" fontId="6" fillId="11" borderId="7" xfId="1" applyFont="1" applyFill="1" applyBorder="1" applyAlignment="1">
      <alignment horizontal="center" vertical="center" wrapText="1"/>
    </xf>
    <xf numFmtId="41" fontId="5" fillId="11" borderId="11" xfId="1" applyNumberFormat="1" applyFont="1" applyFill="1" applyBorder="1">
      <alignment vertical="center"/>
    </xf>
    <xf numFmtId="41" fontId="9" fillId="11" borderId="11" xfId="1" applyNumberFormat="1" applyFont="1" applyFill="1" applyBorder="1">
      <alignment vertical="center"/>
    </xf>
    <xf numFmtId="41" fontId="5" fillId="11" borderId="42" xfId="1" applyNumberFormat="1" applyFont="1" applyFill="1" applyBorder="1">
      <alignment vertical="center"/>
    </xf>
    <xf numFmtId="41" fontId="5" fillId="11" borderId="15" xfId="1" applyNumberFormat="1" applyFont="1" applyFill="1" applyBorder="1">
      <alignment vertical="center"/>
    </xf>
    <xf numFmtId="0" fontId="6" fillId="10" borderId="10" xfId="1" applyFont="1" applyFill="1" applyBorder="1" applyAlignment="1">
      <alignment horizontal="center" vertical="center" wrapText="1"/>
    </xf>
    <xf numFmtId="41" fontId="5" fillId="10" borderId="5" xfId="1" applyNumberFormat="1" applyFont="1" applyFill="1" applyBorder="1">
      <alignment vertical="center"/>
    </xf>
    <xf numFmtId="41" fontId="5" fillId="10" borderId="17" xfId="1" applyNumberFormat="1" applyFont="1" applyFill="1" applyBorder="1">
      <alignment vertical="center"/>
    </xf>
    <xf numFmtId="0" fontId="6" fillId="10" borderId="7" xfId="1" applyFont="1" applyFill="1" applyBorder="1" applyAlignment="1">
      <alignment horizontal="center" vertical="center" wrapText="1"/>
    </xf>
    <xf numFmtId="41" fontId="5" fillId="10" borderId="11" xfId="1" applyNumberFormat="1" applyFont="1" applyFill="1" applyBorder="1" applyAlignment="1">
      <alignment horizontal="center" vertical="center"/>
    </xf>
    <xf numFmtId="41" fontId="5" fillId="10" borderId="47" xfId="1" applyNumberFormat="1" applyFont="1" applyFill="1" applyBorder="1" applyAlignment="1">
      <alignment horizontal="center" vertical="center"/>
    </xf>
    <xf numFmtId="41" fontId="7" fillId="11" borderId="11" xfId="1" applyNumberFormat="1" applyFont="1" applyFill="1" applyBorder="1">
      <alignment vertical="center"/>
    </xf>
    <xf numFmtId="41" fontId="7" fillId="11" borderId="15" xfId="1" applyNumberFormat="1" applyFont="1" applyFill="1" applyBorder="1">
      <alignment vertical="center"/>
    </xf>
    <xf numFmtId="41" fontId="7" fillId="10" borderId="5" xfId="1" applyNumberFormat="1" applyFont="1" applyFill="1" applyBorder="1">
      <alignment vertical="center"/>
    </xf>
    <xf numFmtId="41" fontId="7" fillId="10" borderId="17" xfId="1" applyNumberFormat="1" applyFont="1" applyFill="1" applyBorder="1">
      <alignment vertical="center"/>
    </xf>
    <xf numFmtId="0" fontId="6" fillId="9" borderId="8" xfId="1" applyFont="1" applyFill="1" applyBorder="1" applyAlignment="1">
      <alignment horizontal="center" vertical="center" wrapText="1"/>
    </xf>
    <xf numFmtId="0" fontId="6" fillId="13" borderId="18" xfId="1" applyFont="1" applyFill="1" applyBorder="1" applyAlignment="1">
      <alignment horizontal="center" vertical="center"/>
    </xf>
    <xf numFmtId="0" fontId="6" fillId="13" borderId="9" xfId="1" applyFont="1" applyFill="1" applyBorder="1" applyAlignment="1">
      <alignment horizontal="center" vertical="center"/>
    </xf>
    <xf numFmtId="0" fontId="6" fillId="13" borderId="6" xfId="1" applyFont="1" applyFill="1" applyBorder="1" applyAlignment="1">
      <alignment horizontal="center" vertical="center"/>
    </xf>
    <xf numFmtId="0" fontId="6" fillId="9" borderId="8" xfId="1" applyFont="1" applyFill="1" applyBorder="1" applyAlignment="1">
      <alignment horizontal="center" vertical="center"/>
    </xf>
    <xf numFmtId="0" fontId="5" fillId="12" borderId="5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 wrapText="1"/>
    </xf>
    <xf numFmtId="0" fontId="5" fillId="12" borderId="40" xfId="1" applyFont="1" applyFill="1" applyBorder="1" applyAlignment="1">
      <alignment horizontal="center" vertical="center"/>
    </xf>
    <xf numFmtId="0" fontId="7" fillId="12" borderId="40" xfId="1" applyFont="1" applyFill="1" applyBorder="1" applyAlignment="1">
      <alignment horizontal="center" vertical="center" wrapText="1"/>
    </xf>
    <xf numFmtId="0" fontId="5" fillId="12" borderId="14" xfId="1" applyFont="1" applyFill="1" applyBorder="1" applyAlignment="1">
      <alignment horizontal="center" vertical="center"/>
    </xf>
    <xf numFmtId="0" fontId="5" fillId="12" borderId="14" xfId="1" applyFont="1" applyFill="1" applyBorder="1" applyAlignment="1">
      <alignment horizontal="center" vertical="center" wrapText="1"/>
    </xf>
    <xf numFmtId="0" fontId="6" fillId="13" borderId="24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14" borderId="10" xfId="1" applyFont="1" applyFill="1" applyBorder="1" applyAlignment="1">
      <alignment horizontal="center" vertical="center" wrapText="1"/>
    </xf>
    <xf numFmtId="41" fontId="5" fillId="14" borderId="5" xfId="1" applyNumberFormat="1" applyFont="1" applyFill="1" applyBorder="1">
      <alignment vertical="center"/>
    </xf>
    <xf numFmtId="0" fontId="6" fillId="14" borderId="7" xfId="1" applyFont="1" applyFill="1" applyBorder="1" applyAlignment="1">
      <alignment horizontal="center" vertical="center" wrapText="1"/>
    </xf>
    <xf numFmtId="41" fontId="5" fillId="14" borderId="11" xfId="1" applyNumberFormat="1" applyFont="1" applyFill="1" applyBorder="1" applyAlignment="1">
      <alignment horizontal="center" vertical="center"/>
    </xf>
    <xf numFmtId="41" fontId="7" fillId="14" borderId="5" xfId="1" applyNumberFormat="1" applyFont="1" applyFill="1" applyBorder="1">
      <alignment vertical="center"/>
    </xf>
    <xf numFmtId="41" fontId="7" fillId="14" borderId="17" xfId="1" applyNumberFormat="1" applyFont="1" applyFill="1" applyBorder="1">
      <alignment vertical="center"/>
    </xf>
    <xf numFmtId="0" fontId="5" fillId="12" borderId="5" xfId="1" applyFont="1" applyFill="1" applyBorder="1" applyAlignment="1">
      <alignment horizontal="center" vertical="center"/>
    </xf>
    <xf numFmtId="0" fontId="5" fillId="12" borderId="40" xfId="1" applyFont="1" applyFill="1" applyBorder="1" applyAlignment="1">
      <alignment horizontal="center" vertical="center"/>
    </xf>
    <xf numFmtId="0" fontId="5" fillId="12" borderId="14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 wrapText="1"/>
    </xf>
    <xf numFmtId="41" fontId="5" fillId="8" borderId="11" xfId="1" applyNumberFormat="1" applyFont="1" applyFill="1" applyBorder="1">
      <alignment vertical="center"/>
    </xf>
    <xf numFmtId="41" fontId="5" fillId="8" borderId="42" xfId="1" applyNumberFormat="1" applyFont="1" applyFill="1" applyBorder="1">
      <alignment vertical="center"/>
    </xf>
    <xf numFmtId="41" fontId="5" fillId="8" borderId="15" xfId="1" applyNumberFormat="1" applyFont="1" applyFill="1" applyBorder="1">
      <alignment vertical="center"/>
    </xf>
    <xf numFmtId="41" fontId="7" fillId="8" borderId="11" xfId="1" applyNumberFormat="1" applyFont="1" applyFill="1" applyBorder="1">
      <alignment vertical="center"/>
    </xf>
    <xf numFmtId="41" fontId="7" fillId="8" borderId="15" xfId="1" applyNumberFormat="1" applyFont="1" applyFill="1" applyBorder="1">
      <alignment vertical="center"/>
    </xf>
    <xf numFmtId="41" fontId="5" fillId="14" borderId="17" xfId="1" applyNumberFormat="1" applyFont="1" applyFill="1" applyBorder="1">
      <alignment vertical="center"/>
    </xf>
    <xf numFmtId="41" fontId="5" fillId="0" borderId="55" xfId="1" applyNumberFormat="1" applyFont="1" applyFill="1" applyBorder="1" applyAlignment="1">
      <alignment horizontal="center" vertical="center"/>
    </xf>
    <xf numFmtId="41" fontId="5" fillId="14" borderId="15" xfId="1" applyNumberFormat="1" applyFont="1" applyFill="1" applyBorder="1" applyAlignment="1">
      <alignment horizontal="center" vertical="center"/>
    </xf>
    <xf numFmtId="41" fontId="5" fillId="0" borderId="17" xfId="1" applyNumberFormat="1" applyFont="1" applyFill="1" applyBorder="1" applyAlignment="1">
      <alignment horizontal="center" vertical="center"/>
    </xf>
    <xf numFmtId="41" fontId="5" fillId="0" borderId="37" xfId="1" applyNumberFormat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 wrapText="1"/>
    </xf>
    <xf numFmtId="0" fontId="5" fillId="12" borderId="41" xfId="1" applyFont="1" applyFill="1" applyBorder="1" applyAlignment="1">
      <alignment horizontal="center" vertical="center" wrapText="1"/>
    </xf>
    <xf numFmtId="0" fontId="5" fillId="12" borderId="13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/>
    </xf>
    <xf numFmtId="0" fontId="5" fillId="12" borderId="40" xfId="1" applyFont="1" applyFill="1" applyBorder="1" applyAlignment="1">
      <alignment horizontal="center" vertical="center"/>
    </xf>
    <xf numFmtId="0" fontId="5" fillId="12" borderId="14" xfId="1" applyFont="1" applyFill="1" applyBorder="1" applyAlignment="1">
      <alignment horizontal="center" vertical="center"/>
    </xf>
    <xf numFmtId="0" fontId="5" fillId="12" borderId="4" xfId="1" applyFont="1" applyFill="1" applyBorder="1" applyAlignment="1">
      <alignment horizontal="center" vertical="center"/>
    </xf>
    <xf numFmtId="0" fontId="6" fillId="13" borderId="53" xfId="1" applyFont="1" applyFill="1" applyBorder="1" applyAlignment="1">
      <alignment horizontal="center" vertical="center" wrapText="1"/>
    </xf>
    <xf numFmtId="0" fontId="6" fillId="13" borderId="22" xfId="1" applyFont="1" applyFill="1" applyBorder="1" applyAlignment="1">
      <alignment horizontal="center" vertical="center" wrapText="1"/>
    </xf>
    <xf numFmtId="0" fontId="6" fillId="13" borderId="54" xfId="1" applyFont="1" applyFill="1" applyBorder="1" applyAlignment="1">
      <alignment horizontal="center" vertical="center" wrapText="1"/>
    </xf>
    <xf numFmtId="0" fontId="6" fillId="13" borderId="1" xfId="1" applyFont="1" applyFill="1" applyBorder="1" applyAlignment="1">
      <alignment horizontal="center" vertical="center"/>
    </xf>
    <xf numFmtId="0" fontId="6" fillId="13" borderId="2" xfId="1" applyFont="1" applyFill="1" applyBorder="1" applyAlignment="1">
      <alignment horizontal="center" vertical="center"/>
    </xf>
    <xf numFmtId="0" fontId="6" fillId="13" borderId="4" xfId="1" applyFont="1" applyFill="1" applyBorder="1" applyAlignment="1">
      <alignment horizontal="center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20" xfId="1" applyFont="1" applyFill="1" applyBorder="1" applyAlignment="1">
      <alignment horizontal="center" vertical="center"/>
    </xf>
    <xf numFmtId="0" fontId="6" fillId="13" borderId="21" xfId="1" applyFont="1" applyFill="1" applyBorder="1" applyAlignment="1">
      <alignment horizontal="center" vertical="center"/>
    </xf>
    <xf numFmtId="0" fontId="6" fillId="13" borderId="22" xfId="1" applyFont="1" applyFill="1" applyBorder="1" applyAlignment="1">
      <alignment horizontal="center" vertical="center"/>
    </xf>
    <xf numFmtId="0" fontId="6" fillId="13" borderId="3" xfId="1" applyFont="1" applyFill="1" applyBorder="1" applyAlignment="1">
      <alignment horizontal="center" vertical="center"/>
    </xf>
    <xf numFmtId="0" fontId="6" fillId="13" borderId="25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13" borderId="49" xfId="1" applyFont="1" applyFill="1" applyBorder="1" applyAlignment="1">
      <alignment horizontal="center" vertical="center" wrapText="1"/>
    </xf>
    <xf numFmtId="0" fontId="6" fillId="13" borderId="27" xfId="1" applyFont="1" applyFill="1" applyBorder="1" applyAlignment="1">
      <alignment horizontal="center" vertical="center" wrapText="1"/>
    </xf>
    <xf numFmtId="0" fontId="6" fillId="13" borderId="35" xfId="1" applyFont="1" applyFill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/>
    </xf>
    <xf numFmtId="0" fontId="5" fillId="6" borderId="40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6" fillId="7" borderId="20" xfId="1" applyFont="1" applyFill="1" applyBorder="1" applyAlignment="1">
      <alignment horizontal="center" vertical="center" wrapText="1"/>
    </xf>
    <xf numFmtId="0" fontId="6" fillId="7" borderId="21" xfId="1" applyFont="1" applyFill="1" applyBorder="1" applyAlignment="1">
      <alignment horizontal="center" vertical="center" wrapText="1"/>
    </xf>
    <xf numFmtId="0" fontId="6" fillId="7" borderId="34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6" fillId="6" borderId="26" xfId="1" applyFont="1" applyFill="1" applyBorder="1" applyAlignment="1">
      <alignment horizontal="center" vertical="center" wrapText="1"/>
    </xf>
    <xf numFmtId="0" fontId="6" fillId="6" borderId="27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</cellXfs>
  <cellStyles count="2">
    <cellStyle name="표준" xfId="0" builtinId="0"/>
    <cellStyle name="표준 2" xfId="1" xr:uid="{7A3C23D2-9867-4835-91A1-549559137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617C7-94CD-4BD5-A3CB-52536203DA8C}">
  <sheetPr>
    <pageSetUpPr fitToPage="1"/>
  </sheetPr>
  <dimension ref="A1:Y31"/>
  <sheetViews>
    <sheetView tabSelected="1" workbookViewId="0">
      <selection activeCell="Y6" sqref="Y6"/>
    </sheetView>
  </sheetViews>
  <sheetFormatPr defaultRowHeight="16.5" x14ac:dyDescent="0.3"/>
  <cols>
    <col min="1" max="1" width="7" customWidth="1"/>
    <col min="2" max="2" width="9.375" customWidth="1"/>
    <col min="3" max="3" width="14.125" customWidth="1"/>
    <col min="4" max="4" width="13.125" customWidth="1"/>
    <col min="5" max="5" width="8.5" bestFit="1" customWidth="1"/>
    <col min="6" max="7" width="11.75" customWidth="1"/>
    <col min="8" max="8" width="12" hidden="1" customWidth="1"/>
    <col min="9" max="9" width="12.375" customWidth="1"/>
    <col min="10" max="11" width="11.375" hidden="1" customWidth="1"/>
    <col min="12" max="12" width="10.875" customWidth="1"/>
    <col min="13" max="13" width="11.375" customWidth="1"/>
    <col min="14" max="14" width="8.5" bestFit="1" customWidth="1"/>
    <col min="15" max="16" width="11" customWidth="1"/>
    <col min="17" max="18" width="10.25" hidden="1" customWidth="1"/>
    <col min="19" max="19" width="10.25" bestFit="1" customWidth="1"/>
    <col min="20" max="23" width="11.5" customWidth="1"/>
    <col min="24" max="25" width="10.875" bestFit="1" customWidth="1"/>
  </cols>
  <sheetData>
    <row r="1" spans="1:25" ht="22.5" customHeight="1" x14ac:dyDescent="0.3">
      <c r="A1" s="156" t="s">
        <v>105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62"/>
      <c r="U1" s="1"/>
      <c r="V1" s="1"/>
      <c r="W1" s="2"/>
    </row>
    <row r="2" spans="1:25" ht="17.25" thickBot="1" x14ac:dyDescent="0.3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63"/>
      <c r="U2" s="1"/>
      <c r="V2" s="1"/>
      <c r="W2" s="2"/>
    </row>
    <row r="3" spans="1:25" ht="18" customHeight="1" thickBot="1" x14ac:dyDescent="0.35">
      <c r="A3" s="147" t="s">
        <v>1</v>
      </c>
      <c r="B3" s="148"/>
      <c r="C3" s="148"/>
      <c r="D3" s="148"/>
      <c r="E3" s="151" t="s">
        <v>2</v>
      </c>
      <c r="F3" s="152"/>
      <c r="G3" s="152"/>
      <c r="H3" s="152"/>
      <c r="I3" s="153"/>
      <c r="J3" s="153"/>
      <c r="K3" s="153"/>
      <c r="L3" s="153"/>
      <c r="M3" s="153"/>
      <c r="N3" s="148" t="s">
        <v>3</v>
      </c>
      <c r="O3" s="148"/>
      <c r="P3" s="154"/>
      <c r="Q3" s="154"/>
      <c r="R3" s="155"/>
      <c r="S3" s="155"/>
      <c r="T3" s="144" t="s">
        <v>103</v>
      </c>
      <c r="U3" s="145"/>
      <c r="V3" s="145"/>
      <c r="W3" s="146"/>
    </row>
    <row r="4" spans="1:25" ht="36.75" thickTop="1" x14ac:dyDescent="0.3">
      <c r="A4" s="149"/>
      <c r="B4" s="150"/>
      <c r="C4" s="150"/>
      <c r="D4" s="150"/>
      <c r="E4" s="101" t="s">
        <v>4</v>
      </c>
      <c r="F4" s="101" t="s">
        <v>5</v>
      </c>
      <c r="G4" s="101" t="s">
        <v>6</v>
      </c>
      <c r="H4" s="113" t="s">
        <v>7</v>
      </c>
      <c r="I4" s="125" t="s">
        <v>102</v>
      </c>
      <c r="J4" s="114" t="s">
        <v>42</v>
      </c>
      <c r="K4" s="114" t="s">
        <v>104</v>
      </c>
      <c r="L4" s="116" t="s">
        <v>100</v>
      </c>
      <c r="M4" s="100" t="s">
        <v>58</v>
      </c>
      <c r="N4" s="102" t="s">
        <v>4</v>
      </c>
      <c r="O4" s="103" t="s">
        <v>5</v>
      </c>
      <c r="P4" s="118" t="s">
        <v>101</v>
      </c>
      <c r="Q4" s="115" t="s">
        <v>9</v>
      </c>
      <c r="R4" s="114" t="s">
        <v>104</v>
      </c>
      <c r="S4" s="104" t="s">
        <v>10</v>
      </c>
      <c r="T4" s="112" t="s">
        <v>95</v>
      </c>
      <c r="U4" s="125" t="s">
        <v>96</v>
      </c>
      <c r="V4" s="116" t="s">
        <v>97</v>
      </c>
      <c r="W4" s="100" t="s">
        <v>10</v>
      </c>
    </row>
    <row r="5" spans="1:25" ht="20.100000000000001" customHeight="1" x14ac:dyDescent="0.3">
      <c r="A5" s="136" t="s">
        <v>11</v>
      </c>
      <c r="B5" s="139" t="s">
        <v>29</v>
      </c>
      <c r="C5" s="122" t="s">
        <v>79</v>
      </c>
      <c r="D5" s="106" t="s">
        <v>45</v>
      </c>
      <c r="E5" s="71">
        <v>15</v>
      </c>
      <c r="F5" s="72">
        <v>1992000</v>
      </c>
      <c r="G5" s="72">
        <v>1394000</v>
      </c>
      <c r="H5" s="73"/>
      <c r="I5" s="126">
        <v>598000</v>
      </c>
      <c r="J5" s="47"/>
      <c r="K5" s="47">
        <f>F5-G5-I5</f>
        <v>0</v>
      </c>
      <c r="L5" s="117">
        <f>F5-G5-I5-M5</f>
        <v>0</v>
      </c>
      <c r="M5" s="64">
        <f>K5*10%</f>
        <v>0</v>
      </c>
      <c r="N5" s="71">
        <v>15</v>
      </c>
      <c r="O5" s="72">
        <v>1992000</v>
      </c>
      <c r="P5" s="119">
        <f>O5-S5</f>
        <v>1932200</v>
      </c>
      <c r="Q5" s="72"/>
      <c r="R5" s="73">
        <v>598000</v>
      </c>
      <c r="S5" s="64">
        <f>R5*10%</f>
        <v>59800</v>
      </c>
      <c r="T5" s="74">
        <f>F5+O5</f>
        <v>3984000</v>
      </c>
      <c r="U5" s="129">
        <f t="shared" ref="U5:U28" si="0">I5</f>
        <v>598000</v>
      </c>
      <c r="V5" s="120">
        <f t="shared" ref="V5:V28" si="1">L5+P5</f>
        <v>1932200</v>
      </c>
      <c r="W5" s="66">
        <f t="shared" ref="W5:W28" si="2">M5+S5</f>
        <v>59800</v>
      </c>
      <c r="X5" s="45"/>
      <c r="Y5" s="45"/>
    </row>
    <row r="6" spans="1:25" ht="20.100000000000001" customHeight="1" x14ac:dyDescent="0.3">
      <c r="A6" s="143"/>
      <c r="B6" s="140"/>
      <c r="C6" s="122" t="s">
        <v>63</v>
      </c>
      <c r="D6" s="106" t="s">
        <v>15</v>
      </c>
      <c r="E6" s="71">
        <v>15</v>
      </c>
      <c r="F6" s="72">
        <v>1992000</v>
      </c>
      <c r="G6" s="72">
        <v>1195000</v>
      </c>
      <c r="H6" s="73"/>
      <c r="I6" s="126">
        <v>797000</v>
      </c>
      <c r="J6" s="47"/>
      <c r="K6" s="47">
        <f t="shared" ref="K6:K28" si="3">F6-G6-I6</f>
        <v>0</v>
      </c>
      <c r="L6" s="117">
        <f t="shared" ref="L6:L28" si="4">F6-G6-I6-M6</f>
        <v>0</v>
      </c>
      <c r="M6" s="64">
        <f t="shared" ref="M6:M28" si="5">K6*10%</f>
        <v>0</v>
      </c>
      <c r="N6" s="71">
        <v>15</v>
      </c>
      <c r="O6" s="72">
        <v>1992000</v>
      </c>
      <c r="P6" s="119">
        <f t="shared" ref="P6:P28" si="6">O6-S6</f>
        <v>1912300</v>
      </c>
      <c r="Q6" s="72"/>
      <c r="R6" s="73">
        <v>797000</v>
      </c>
      <c r="S6" s="64">
        <f t="shared" ref="S6:S28" si="7">R6*10%</f>
        <v>79700</v>
      </c>
      <c r="T6" s="74">
        <f t="shared" ref="T6:T28" si="8">F6+O6</f>
        <v>3984000</v>
      </c>
      <c r="U6" s="129">
        <f t="shared" si="0"/>
        <v>797000</v>
      </c>
      <c r="V6" s="120">
        <f t="shared" si="1"/>
        <v>1912300</v>
      </c>
      <c r="W6" s="66">
        <f t="shared" si="2"/>
        <v>79700</v>
      </c>
      <c r="X6" s="45"/>
      <c r="Y6" s="45"/>
    </row>
    <row r="7" spans="1:25" ht="20.100000000000001" customHeight="1" x14ac:dyDescent="0.3">
      <c r="A7" s="143"/>
      <c r="B7" s="140"/>
      <c r="C7" s="122" t="s">
        <v>66</v>
      </c>
      <c r="D7" s="107" t="s">
        <v>92</v>
      </c>
      <c r="E7" s="71">
        <v>15</v>
      </c>
      <c r="F7" s="72">
        <v>1992000</v>
      </c>
      <c r="G7" s="72">
        <v>956000</v>
      </c>
      <c r="H7" s="73"/>
      <c r="I7" s="126">
        <v>1036000</v>
      </c>
      <c r="J7" s="47"/>
      <c r="K7" s="47">
        <f t="shared" si="3"/>
        <v>0</v>
      </c>
      <c r="L7" s="117">
        <f t="shared" si="4"/>
        <v>0</v>
      </c>
      <c r="M7" s="64">
        <f t="shared" si="5"/>
        <v>0</v>
      </c>
      <c r="N7" s="71">
        <v>15</v>
      </c>
      <c r="O7" s="72">
        <v>1992000</v>
      </c>
      <c r="P7" s="119">
        <f t="shared" si="6"/>
        <v>1888400</v>
      </c>
      <c r="Q7" s="72"/>
      <c r="R7" s="73">
        <v>1036000</v>
      </c>
      <c r="S7" s="64">
        <f t="shared" si="7"/>
        <v>103600</v>
      </c>
      <c r="T7" s="74">
        <f t="shared" si="8"/>
        <v>3984000</v>
      </c>
      <c r="U7" s="129">
        <f t="shared" ref="U7" si="9">I7</f>
        <v>1036000</v>
      </c>
      <c r="V7" s="120">
        <f t="shared" ref="V7" si="10">L7+P7</f>
        <v>1888400</v>
      </c>
      <c r="W7" s="66">
        <f t="shared" ref="W7" si="11">M7+S7</f>
        <v>103600</v>
      </c>
      <c r="X7" s="45"/>
      <c r="Y7" s="45"/>
    </row>
    <row r="8" spans="1:25" ht="20.100000000000001" customHeight="1" x14ac:dyDescent="0.3">
      <c r="A8" s="143"/>
      <c r="B8" s="140"/>
      <c r="C8" s="122" t="s">
        <v>98</v>
      </c>
      <c r="D8" s="107" t="s">
        <v>16</v>
      </c>
      <c r="E8" s="71">
        <v>15</v>
      </c>
      <c r="F8" s="72">
        <v>1992000</v>
      </c>
      <c r="G8" s="72">
        <v>0</v>
      </c>
      <c r="H8" s="73"/>
      <c r="I8" s="126">
        <v>1992000</v>
      </c>
      <c r="J8" s="47"/>
      <c r="K8" s="47">
        <f t="shared" si="3"/>
        <v>0</v>
      </c>
      <c r="L8" s="117">
        <f t="shared" si="4"/>
        <v>0</v>
      </c>
      <c r="M8" s="64">
        <f t="shared" si="5"/>
        <v>0</v>
      </c>
      <c r="N8" s="71">
        <v>15</v>
      </c>
      <c r="O8" s="72">
        <v>1992000</v>
      </c>
      <c r="P8" s="119">
        <f t="shared" si="6"/>
        <v>1888400</v>
      </c>
      <c r="Q8" s="72"/>
      <c r="R8" s="73">
        <v>1036000</v>
      </c>
      <c r="S8" s="64">
        <f t="shared" si="7"/>
        <v>103600</v>
      </c>
      <c r="T8" s="74">
        <f t="shared" si="8"/>
        <v>3984000</v>
      </c>
      <c r="U8" s="129">
        <f t="shared" si="0"/>
        <v>1992000</v>
      </c>
      <c r="V8" s="120">
        <f t="shared" si="1"/>
        <v>1888400</v>
      </c>
      <c r="W8" s="66">
        <f t="shared" si="2"/>
        <v>103600</v>
      </c>
      <c r="X8" s="45"/>
      <c r="Y8" s="45"/>
    </row>
    <row r="9" spans="1:25" ht="20.100000000000001" customHeight="1" x14ac:dyDescent="0.3">
      <c r="A9" s="143"/>
      <c r="B9" s="139" t="s">
        <v>30</v>
      </c>
      <c r="C9" s="122" t="s">
        <v>81</v>
      </c>
      <c r="D9" s="106" t="s">
        <v>45</v>
      </c>
      <c r="E9" s="71">
        <v>20</v>
      </c>
      <c r="F9" s="72">
        <v>2656000</v>
      </c>
      <c r="G9" s="72">
        <v>1912000</v>
      </c>
      <c r="H9" s="73"/>
      <c r="I9" s="126">
        <v>359000</v>
      </c>
      <c r="J9" s="47"/>
      <c r="K9" s="47">
        <f t="shared" si="3"/>
        <v>385000</v>
      </c>
      <c r="L9" s="117">
        <f t="shared" si="4"/>
        <v>346500</v>
      </c>
      <c r="M9" s="64">
        <f t="shared" si="5"/>
        <v>38500</v>
      </c>
      <c r="N9" s="71">
        <v>10</v>
      </c>
      <c r="O9" s="73">
        <v>1328000</v>
      </c>
      <c r="P9" s="119">
        <f t="shared" si="6"/>
        <v>1317400</v>
      </c>
      <c r="Q9" s="72"/>
      <c r="R9" s="73">
        <v>106000</v>
      </c>
      <c r="S9" s="64">
        <f t="shared" si="7"/>
        <v>10600</v>
      </c>
      <c r="T9" s="74">
        <f t="shared" si="8"/>
        <v>3984000</v>
      </c>
      <c r="U9" s="129">
        <f t="shared" si="0"/>
        <v>359000</v>
      </c>
      <c r="V9" s="120">
        <f t="shared" si="1"/>
        <v>1663900</v>
      </c>
      <c r="W9" s="66">
        <f t="shared" si="2"/>
        <v>49100</v>
      </c>
      <c r="X9" s="45"/>
      <c r="Y9" s="45"/>
    </row>
    <row r="10" spans="1:25" ht="20.100000000000001" customHeight="1" x14ac:dyDescent="0.3">
      <c r="A10" s="143"/>
      <c r="B10" s="140"/>
      <c r="C10" s="122" t="s">
        <v>99</v>
      </c>
      <c r="D10" s="106" t="s">
        <v>15</v>
      </c>
      <c r="E10" s="71">
        <v>20</v>
      </c>
      <c r="F10" s="72">
        <v>2656000</v>
      </c>
      <c r="G10" s="72">
        <v>1620000</v>
      </c>
      <c r="H10" s="73"/>
      <c r="I10" s="126">
        <v>598000</v>
      </c>
      <c r="J10" s="47"/>
      <c r="K10" s="47">
        <f t="shared" si="3"/>
        <v>438000</v>
      </c>
      <c r="L10" s="117">
        <f t="shared" si="4"/>
        <v>394200</v>
      </c>
      <c r="M10" s="64">
        <f t="shared" si="5"/>
        <v>43800</v>
      </c>
      <c r="N10" s="71">
        <v>10</v>
      </c>
      <c r="O10" s="73">
        <v>1328000</v>
      </c>
      <c r="P10" s="119">
        <f t="shared" si="6"/>
        <v>1301400</v>
      </c>
      <c r="Q10" s="72"/>
      <c r="R10" s="73">
        <v>266000</v>
      </c>
      <c r="S10" s="64">
        <f t="shared" si="7"/>
        <v>26600</v>
      </c>
      <c r="T10" s="74">
        <f t="shared" si="8"/>
        <v>3984000</v>
      </c>
      <c r="U10" s="129">
        <f t="shared" si="0"/>
        <v>598000</v>
      </c>
      <c r="V10" s="120">
        <f t="shared" si="1"/>
        <v>1695600</v>
      </c>
      <c r="W10" s="66">
        <f t="shared" si="2"/>
        <v>70400</v>
      </c>
      <c r="X10" s="45"/>
      <c r="Y10" s="45"/>
    </row>
    <row r="11" spans="1:25" ht="20.100000000000001" customHeight="1" x14ac:dyDescent="0.3">
      <c r="A11" s="143"/>
      <c r="B11" s="140"/>
      <c r="C11" s="122" t="s">
        <v>68</v>
      </c>
      <c r="D11" s="107" t="s">
        <v>92</v>
      </c>
      <c r="E11" s="71">
        <v>20</v>
      </c>
      <c r="F11" s="72">
        <v>2656000</v>
      </c>
      <c r="G11" s="72">
        <v>1328000</v>
      </c>
      <c r="H11" s="73"/>
      <c r="I11" s="126">
        <v>896000</v>
      </c>
      <c r="J11" s="47"/>
      <c r="K11" s="47">
        <f t="shared" si="3"/>
        <v>432000</v>
      </c>
      <c r="L11" s="117">
        <f t="shared" si="4"/>
        <v>388800</v>
      </c>
      <c r="M11" s="64">
        <f t="shared" si="5"/>
        <v>43200</v>
      </c>
      <c r="N11" s="71">
        <v>10</v>
      </c>
      <c r="O11" s="73">
        <v>1328000</v>
      </c>
      <c r="P11" s="119">
        <f t="shared" si="6"/>
        <v>1281500</v>
      </c>
      <c r="Q11" s="72"/>
      <c r="R11" s="73">
        <v>465000</v>
      </c>
      <c r="S11" s="64">
        <f t="shared" si="7"/>
        <v>46500</v>
      </c>
      <c r="T11" s="74">
        <f t="shared" si="8"/>
        <v>3984000</v>
      </c>
      <c r="U11" s="129">
        <f t="shared" ref="U11" si="12">I11</f>
        <v>896000</v>
      </c>
      <c r="V11" s="120">
        <f t="shared" ref="V11" si="13">L11+P11</f>
        <v>1670300</v>
      </c>
      <c r="W11" s="66">
        <f t="shared" ref="W11" si="14">M11+S11</f>
        <v>89700</v>
      </c>
      <c r="X11" s="45"/>
      <c r="Y11" s="45"/>
    </row>
    <row r="12" spans="1:25" ht="20.100000000000001" customHeight="1" x14ac:dyDescent="0.3">
      <c r="A12" s="143"/>
      <c r="B12" s="140"/>
      <c r="C12" s="122" t="s">
        <v>65</v>
      </c>
      <c r="D12" s="107" t="s">
        <v>16</v>
      </c>
      <c r="E12" s="71">
        <v>20</v>
      </c>
      <c r="F12" s="72">
        <v>2656000</v>
      </c>
      <c r="G12" s="72">
        <v>0</v>
      </c>
      <c r="H12" s="73"/>
      <c r="I12" s="126">
        <v>1992000</v>
      </c>
      <c r="J12" s="47"/>
      <c r="K12" s="47">
        <f t="shared" si="3"/>
        <v>664000</v>
      </c>
      <c r="L12" s="117">
        <f t="shared" si="4"/>
        <v>597600</v>
      </c>
      <c r="M12" s="64">
        <f t="shared" si="5"/>
        <v>66400</v>
      </c>
      <c r="N12" s="71">
        <v>10</v>
      </c>
      <c r="O12" s="73">
        <v>1328000</v>
      </c>
      <c r="P12" s="119">
        <f t="shared" si="6"/>
        <v>1281500</v>
      </c>
      <c r="Q12" s="72"/>
      <c r="R12" s="73">
        <v>465000</v>
      </c>
      <c r="S12" s="64">
        <f t="shared" si="7"/>
        <v>46500</v>
      </c>
      <c r="T12" s="74">
        <f t="shared" si="8"/>
        <v>3984000</v>
      </c>
      <c r="U12" s="129">
        <f t="shared" si="0"/>
        <v>1992000</v>
      </c>
      <c r="V12" s="120">
        <f t="shared" si="1"/>
        <v>1879100</v>
      </c>
      <c r="W12" s="66">
        <f t="shared" si="2"/>
        <v>112900</v>
      </c>
      <c r="X12" s="45"/>
      <c r="Y12" s="45"/>
    </row>
    <row r="13" spans="1:25" ht="20.100000000000001" customHeight="1" x14ac:dyDescent="0.3">
      <c r="A13" s="143"/>
      <c r="B13" s="139" t="s">
        <v>31</v>
      </c>
      <c r="C13" s="122" t="s">
        <v>82</v>
      </c>
      <c r="D13" s="106" t="s">
        <v>45</v>
      </c>
      <c r="E13" s="71">
        <v>20</v>
      </c>
      <c r="F13" s="72">
        <v>2656000</v>
      </c>
      <c r="G13" s="72">
        <v>1965000</v>
      </c>
      <c r="H13" s="73"/>
      <c r="I13" s="126">
        <v>319000</v>
      </c>
      <c r="J13" s="47"/>
      <c r="K13" s="47">
        <f t="shared" si="3"/>
        <v>372000</v>
      </c>
      <c r="L13" s="117">
        <f t="shared" si="4"/>
        <v>334800</v>
      </c>
      <c r="M13" s="64">
        <f t="shared" si="5"/>
        <v>37200</v>
      </c>
      <c r="N13" s="71">
        <v>10</v>
      </c>
      <c r="O13" s="73">
        <v>1328000</v>
      </c>
      <c r="P13" s="119">
        <f t="shared" si="6"/>
        <v>1320000</v>
      </c>
      <c r="Q13" s="72"/>
      <c r="R13" s="73">
        <v>80000</v>
      </c>
      <c r="S13" s="64">
        <f t="shared" si="7"/>
        <v>8000</v>
      </c>
      <c r="T13" s="74">
        <f t="shared" si="8"/>
        <v>3984000</v>
      </c>
      <c r="U13" s="129">
        <f t="shared" si="0"/>
        <v>319000</v>
      </c>
      <c r="V13" s="120">
        <f t="shared" si="1"/>
        <v>1654800</v>
      </c>
      <c r="W13" s="66">
        <f t="shared" si="2"/>
        <v>45200</v>
      </c>
      <c r="X13" s="45"/>
      <c r="Y13" s="45"/>
    </row>
    <row r="14" spans="1:25" ht="20.100000000000001" customHeight="1" x14ac:dyDescent="0.3">
      <c r="A14" s="143"/>
      <c r="B14" s="139"/>
      <c r="C14" s="122" t="s">
        <v>83</v>
      </c>
      <c r="D14" s="106" t="s">
        <v>15</v>
      </c>
      <c r="E14" s="71">
        <v>20</v>
      </c>
      <c r="F14" s="72">
        <v>2656000</v>
      </c>
      <c r="G14" s="72">
        <v>1647000</v>
      </c>
      <c r="H14" s="73"/>
      <c r="I14" s="126">
        <v>578000</v>
      </c>
      <c r="J14" s="47"/>
      <c r="K14" s="47">
        <f t="shared" si="3"/>
        <v>431000</v>
      </c>
      <c r="L14" s="117">
        <f t="shared" si="4"/>
        <v>387900</v>
      </c>
      <c r="M14" s="64">
        <f t="shared" si="5"/>
        <v>43100</v>
      </c>
      <c r="N14" s="71">
        <v>10</v>
      </c>
      <c r="O14" s="73">
        <v>1328000</v>
      </c>
      <c r="P14" s="119">
        <f t="shared" si="6"/>
        <v>1304100</v>
      </c>
      <c r="Q14" s="72"/>
      <c r="R14" s="73">
        <v>239000</v>
      </c>
      <c r="S14" s="64">
        <f t="shared" si="7"/>
        <v>23900</v>
      </c>
      <c r="T14" s="74">
        <f t="shared" si="8"/>
        <v>3984000</v>
      </c>
      <c r="U14" s="129">
        <f t="shared" si="0"/>
        <v>578000</v>
      </c>
      <c r="V14" s="120">
        <f t="shared" si="1"/>
        <v>1692000</v>
      </c>
      <c r="W14" s="66">
        <f t="shared" si="2"/>
        <v>67000</v>
      </c>
      <c r="X14" s="45"/>
      <c r="Y14" s="45"/>
    </row>
    <row r="15" spans="1:25" ht="20.100000000000001" customHeight="1" x14ac:dyDescent="0.3">
      <c r="A15" s="143"/>
      <c r="B15" s="139"/>
      <c r="C15" s="122" t="s">
        <v>70</v>
      </c>
      <c r="D15" s="107" t="s">
        <v>92</v>
      </c>
      <c r="E15" s="71">
        <v>20</v>
      </c>
      <c r="F15" s="72">
        <v>2656000</v>
      </c>
      <c r="G15" s="72">
        <v>1381000</v>
      </c>
      <c r="H15" s="73"/>
      <c r="I15" s="126">
        <v>857000</v>
      </c>
      <c r="J15" s="47"/>
      <c r="K15" s="47">
        <f t="shared" si="3"/>
        <v>418000</v>
      </c>
      <c r="L15" s="117">
        <f t="shared" si="4"/>
        <v>376200</v>
      </c>
      <c r="M15" s="64">
        <f t="shared" si="5"/>
        <v>41800</v>
      </c>
      <c r="N15" s="71">
        <v>10</v>
      </c>
      <c r="O15" s="73">
        <v>1328000</v>
      </c>
      <c r="P15" s="119">
        <f t="shared" si="6"/>
        <v>1284200</v>
      </c>
      <c r="Q15" s="72"/>
      <c r="R15" s="73">
        <v>438000</v>
      </c>
      <c r="S15" s="64">
        <f t="shared" si="7"/>
        <v>43800</v>
      </c>
      <c r="T15" s="74">
        <f t="shared" si="8"/>
        <v>3984000</v>
      </c>
      <c r="U15" s="129">
        <f t="shared" ref="U15" si="15">I15</f>
        <v>857000</v>
      </c>
      <c r="V15" s="120">
        <f t="shared" ref="V15" si="16">L15+P15</f>
        <v>1660400</v>
      </c>
      <c r="W15" s="66">
        <f t="shared" ref="W15" si="17">M15+S15</f>
        <v>85600</v>
      </c>
      <c r="X15" s="45"/>
      <c r="Y15" s="45"/>
    </row>
    <row r="16" spans="1:25" ht="20.100000000000001" customHeight="1" x14ac:dyDescent="0.3">
      <c r="A16" s="143"/>
      <c r="B16" s="139"/>
      <c r="C16" s="122" t="s">
        <v>84</v>
      </c>
      <c r="D16" s="107" t="s">
        <v>16</v>
      </c>
      <c r="E16" s="71">
        <v>20</v>
      </c>
      <c r="F16" s="72">
        <v>2656000</v>
      </c>
      <c r="G16" s="72">
        <v>0</v>
      </c>
      <c r="H16" s="73"/>
      <c r="I16" s="126">
        <v>1992000</v>
      </c>
      <c r="J16" s="47"/>
      <c r="K16" s="47">
        <f t="shared" si="3"/>
        <v>664000</v>
      </c>
      <c r="L16" s="117">
        <f t="shared" si="4"/>
        <v>597600</v>
      </c>
      <c r="M16" s="64">
        <f t="shared" si="5"/>
        <v>66400</v>
      </c>
      <c r="N16" s="71">
        <v>10</v>
      </c>
      <c r="O16" s="73">
        <v>1328000</v>
      </c>
      <c r="P16" s="119">
        <f t="shared" si="6"/>
        <v>1284200</v>
      </c>
      <c r="Q16" s="72"/>
      <c r="R16" s="73">
        <v>438000</v>
      </c>
      <c r="S16" s="64">
        <f t="shared" si="7"/>
        <v>43800</v>
      </c>
      <c r="T16" s="74">
        <f t="shared" si="8"/>
        <v>3984000</v>
      </c>
      <c r="U16" s="129">
        <f t="shared" si="0"/>
        <v>1992000</v>
      </c>
      <c r="V16" s="120">
        <f t="shared" si="1"/>
        <v>1881800</v>
      </c>
      <c r="W16" s="66">
        <f t="shared" si="2"/>
        <v>110200</v>
      </c>
      <c r="X16" s="45"/>
      <c r="Y16" s="45"/>
    </row>
    <row r="17" spans="1:25" ht="20.100000000000001" customHeight="1" x14ac:dyDescent="0.3">
      <c r="A17" s="136" t="s">
        <v>21</v>
      </c>
      <c r="B17" s="139" t="s">
        <v>32</v>
      </c>
      <c r="C17" s="122" t="s">
        <v>85</v>
      </c>
      <c r="D17" s="106" t="s">
        <v>45</v>
      </c>
      <c r="E17" s="71">
        <v>20</v>
      </c>
      <c r="F17" s="72">
        <v>3312000</v>
      </c>
      <c r="G17" s="72">
        <v>2517000</v>
      </c>
      <c r="H17" s="73"/>
      <c r="I17" s="126">
        <v>348000</v>
      </c>
      <c r="J17" s="47"/>
      <c r="K17" s="47">
        <f t="shared" si="3"/>
        <v>447000</v>
      </c>
      <c r="L17" s="117">
        <f t="shared" si="4"/>
        <v>402300</v>
      </c>
      <c r="M17" s="64">
        <f t="shared" si="5"/>
        <v>44700</v>
      </c>
      <c r="N17" s="71">
        <v>10</v>
      </c>
      <c r="O17" s="73">
        <v>1656000</v>
      </c>
      <c r="P17" s="119">
        <f t="shared" si="6"/>
        <v>1649400</v>
      </c>
      <c r="Q17" s="72"/>
      <c r="R17" s="73">
        <v>66000</v>
      </c>
      <c r="S17" s="64">
        <f t="shared" si="7"/>
        <v>6600</v>
      </c>
      <c r="T17" s="74">
        <f t="shared" si="8"/>
        <v>4968000</v>
      </c>
      <c r="U17" s="129">
        <f t="shared" si="0"/>
        <v>348000</v>
      </c>
      <c r="V17" s="120">
        <f t="shared" si="1"/>
        <v>2051700</v>
      </c>
      <c r="W17" s="66">
        <f t="shared" si="2"/>
        <v>51300</v>
      </c>
      <c r="X17" s="45"/>
      <c r="Y17" s="45"/>
    </row>
    <row r="18" spans="1:25" ht="20.100000000000001" customHeight="1" x14ac:dyDescent="0.3">
      <c r="A18" s="143"/>
      <c r="B18" s="140"/>
      <c r="C18" s="122" t="s">
        <v>86</v>
      </c>
      <c r="D18" s="106" t="s">
        <v>15</v>
      </c>
      <c r="E18" s="71">
        <v>20</v>
      </c>
      <c r="F18" s="72">
        <v>3312000</v>
      </c>
      <c r="G18" s="72">
        <v>2219000</v>
      </c>
      <c r="H18" s="73"/>
      <c r="I18" s="126">
        <v>621000</v>
      </c>
      <c r="J18" s="47"/>
      <c r="K18" s="47">
        <f t="shared" si="3"/>
        <v>472000</v>
      </c>
      <c r="L18" s="117">
        <f t="shared" si="4"/>
        <v>424800</v>
      </c>
      <c r="M18" s="64">
        <f t="shared" si="5"/>
        <v>47200</v>
      </c>
      <c r="N18" s="71">
        <v>10</v>
      </c>
      <c r="O18" s="73">
        <v>1656000</v>
      </c>
      <c r="P18" s="119">
        <f t="shared" si="6"/>
        <v>1632800</v>
      </c>
      <c r="Q18" s="72"/>
      <c r="R18" s="73">
        <v>232000</v>
      </c>
      <c r="S18" s="64">
        <f t="shared" si="7"/>
        <v>23200</v>
      </c>
      <c r="T18" s="74">
        <f t="shared" si="8"/>
        <v>4968000</v>
      </c>
      <c r="U18" s="129">
        <f t="shared" si="0"/>
        <v>621000</v>
      </c>
      <c r="V18" s="120">
        <f t="shared" si="1"/>
        <v>2057600</v>
      </c>
      <c r="W18" s="66">
        <f t="shared" si="2"/>
        <v>70400</v>
      </c>
      <c r="X18" s="45"/>
      <c r="Y18" s="45"/>
    </row>
    <row r="19" spans="1:25" ht="20.100000000000001" customHeight="1" x14ac:dyDescent="0.3">
      <c r="A19" s="143"/>
      <c r="B19" s="140"/>
      <c r="C19" s="122" t="s">
        <v>72</v>
      </c>
      <c r="D19" s="107" t="s">
        <v>92</v>
      </c>
      <c r="E19" s="71">
        <v>20</v>
      </c>
      <c r="F19" s="72">
        <v>3312000</v>
      </c>
      <c r="G19" s="72">
        <v>1788000</v>
      </c>
      <c r="H19" s="73"/>
      <c r="I19" s="126">
        <v>1018000</v>
      </c>
      <c r="J19" s="47"/>
      <c r="K19" s="47">
        <f t="shared" si="3"/>
        <v>506000</v>
      </c>
      <c r="L19" s="117">
        <f t="shared" si="4"/>
        <v>455400</v>
      </c>
      <c r="M19" s="64">
        <f t="shared" si="5"/>
        <v>50600</v>
      </c>
      <c r="N19" s="71">
        <v>10</v>
      </c>
      <c r="O19" s="73">
        <v>1656000</v>
      </c>
      <c r="P19" s="119">
        <f t="shared" si="6"/>
        <v>1606300</v>
      </c>
      <c r="Q19" s="72"/>
      <c r="R19" s="73">
        <v>497000</v>
      </c>
      <c r="S19" s="64">
        <f t="shared" si="7"/>
        <v>49700</v>
      </c>
      <c r="T19" s="74">
        <f t="shared" si="8"/>
        <v>4968000</v>
      </c>
      <c r="U19" s="129">
        <f t="shared" ref="U19" si="18">I19</f>
        <v>1018000</v>
      </c>
      <c r="V19" s="120">
        <f t="shared" ref="V19" si="19">L19+P19</f>
        <v>2061700</v>
      </c>
      <c r="W19" s="66">
        <f t="shared" ref="W19" si="20">M19+S19</f>
        <v>100300</v>
      </c>
      <c r="X19" s="45"/>
      <c r="Y19" s="45"/>
    </row>
    <row r="20" spans="1:25" ht="20.100000000000001" customHeight="1" x14ac:dyDescent="0.3">
      <c r="A20" s="143"/>
      <c r="B20" s="140"/>
      <c r="C20" s="122" t="s">
        <v>87</v>
      </c>
      <c r="D20" s="107" t="s">
        <v>16</v>
      </c>
      <c r="E20" s="71">
        <v>20</v>
      </c>
      <c r="F20" s="72">
        <v>3312000</v>
      </c>
      <c r="G20" s="72">
        <v>0</v>
      </c>
      <c r="H20" s="73"/>
      <c r="I20" s="126">
        <v>2484000</v>
      </c>
      <c r="J20" s="47"/>
      <c r="K20" s="47">
        <f t="shared" si="3"/>
        <v>828000</v>
      </c>
      <c r="L20" s="117">
        <f t="shared" si="4"/>
        <v>745200</v>
      </c>
      <c r="M20" s="64">
        <f t="shared" si="5"/>
        <v>82800</v>
      </c>
      <c r="N20" s="71">
        <v>10</v>
      </c>
      <c r="O20" s="73">
        <v>1656000</v>
      </c>
      <c r="P20" s="119">
        <f t="shared" si="6"/>
        <v>1606300</v>
      </c>
      <c r="Q20" s="72"/>
      <c r="R20" s="73">
        <v>497000</v>
      </c>
      <c r="S20" s="64">
        <f t="shared" si="7"/>
        <v>49700</v>
      </c>
      <c r="T20" s="74">
        <f t="shared" si="8"/>
        <v>4968000</v>
      </c>
      <c r="U20" s="129">
        <f t="shared" si="0"/>
        <v>2484000</v>
      </c>
      <c r="V20" s="120">
        <f t="shared" si="1"/>
        <v>2351500</v>
      </c>
      <c r="W20" s="66">
        <f t="shared" si="2"/>
        <v>132500</v>
      </c>
      <c r="X20" s="45"/>
      <c r="Y20" s="45"/>
    </row>
    <row r="21" spans="1:25" ht="20.100000000000001" customHeight="1" x14ac:dyDescent="0.3">
      <c r="A21" s="143"/>
      <c r="B21" s="139" t="s">
        <v>33</v>
      </c>
      <c r="C21" s="122" t="s">
        <v>88</v>
      </c>
      <c r="D21" s="106" t="s">
        <v>45</v>
      </c>
      <c r="E21" s="71">
        <v>20</v>
      </c>
      <c r="F21" s="72">
        <v>4648000</v>
      </c>
      <c r="G21" s="72">
        <v>3517000</v>
      </c>
      <c r="H21" s="73"/>
      <c r="I21" s="126">
        <v>639000</v>
      </c>
      <c r="J21" s="47"/>
      <c r="K21" s="47">
        <f t="shared" si="3"/>
        <v>492000</v>
      </c>
      <c r="L21" s="117">
        <f t="shared" si="4"/>
        <v>442800</v>
      </c>
      <c r="M21" s="64">
        <f t="shared" si="5"/>
        <v>49200</v>
      </c>
      <c r="N21" s="71">
        <v>10</v>
      </c>
      <c r="O21" s="73">
        <v>2324000</v>
      </c>
      <c r="P21" s="119">
        <f t="shared" si="6"/>
        <v>2305200</v>
      </c>
      <c r="Q21" s="72"/>
      <c r="R21" s="73">
        <v>188000</v>
      </c>
      <c r="S21" s="64">
        <f t="shared" si="7"/>
        <v>18800</v>
      </c>
      <c r="T21" s="74">
        <f t="shared" si="8"/>
        <v>6972000</v>
      </c>
      <c r="U21" s="129">
        <f t="shared" si="0"/>
        <v>639000</v>
      </c>
      <c r="V21" s="120">
        <f t="shared" si="1"/>
        <v>2748000</v>
      </c>
      <c r="W21" s="66">
        <f t="shared" si="2"/>
        <v>68000</v>
      </c>
      <c r="X21" s="45"/>
      <c r="Y21" s="45"/>
    </row>
    <row r="22" spans="1:25" ht="20.100000000000001" customHeight="1" x14ac:dyDescent="0.3">
      <c r="A22" s="143"/>
      <c r="B22" s="140"/>
      <c r="C22" s="122" t="s">
        <v>89</v>
      </c>
      <c r="D22" s="106" t="s">
        <v>15</v>
      </c>
      <c r="E22" s="71">
        <v>20</v>
      </c>
      <c r="F22" s="72">
        <v>4648000</v>
      </c>
      <c r="G22" s="72">
        <v>3216000</v>
      </c>
      <c r="H22" s="73"/>
      <c r="I22" s="126">
        <v>890000</v>
      </c>
      <c r="J22" s="47"/>
      <c r="K22" s="47">
        <f t="shared" si="3"/>
        <v>542000</v>
      </c>
      <c r="L22" s="117">
        <f t="shared" si="4"/>
        <v>487800</v>
      </c>
      <c r="M22" s="64">
        <f t="shared" si="5"/>
        <v>54200</v>
      </c>
      <c r="N22" s="71">
        <v>10</v>
      </c>
      <c r="O22" s="73">
        <v>2324000</v>
      </c>
      <c r="P22" s="119">
        <f t="shared" si="6"/>
        <v>2285500</v>
      </c>
      <c r="Q22" s="72"/>
      <c r="R22" s="73">
        <v>385000</v>
      </c>
      <c r="S22" s="64">
        <f t="shared" si="7"/>
        <v>38500</v>
      </c>
      <c r="T22" s="74">
        <f t="shared" si="8"/>
        <v>6972000</v>
      </c>
      <c r="U22" s="129">
        <f t="shared" si="0"/>
        <v>890000</v>
      </c>
      <c r="V22" s="120">
        <f t="shared" si="1"/>
        <v>2773300</v>
      </c>
      <c r="W22" s="66">
        <f t="shared" si="2"/>
        <v>92700</v>
      </c>
      <c r="X22" s="45"/>
      <c r="Y22" s="45"/>
    </row>
    <row r="23" spans="1:25" ht="20.100000000000001" customHeight="1" x14ac:dyDescent="0.3">
      <c r="A23" s="143"/>
      <c r="B23" s="140"/>
      <c r="C23" s="122" t="s">
        <v>74</v>
      </c>
      <c r="D23" s="107" t="s">
        <v>92</v>
      </c>
      <c r="E23" s="71">
        <v>20</v>
      </c>
      <c r="F23" s="72">
        <v>4648000</v>
      </c>
      <c r="G23" s="72">
        <v>2764000</v>
      </c>
      <c r="H23" s="73"/>
      <c r="I23" s="126">
        <v>1266000</v>
      </c>
      <c r="J23" s="47"/>
      <c r="K23" s="47">
        <f t="shared" si="3"/>
        <v>618000</v>
      </c>
      <c r="L23" s="117">
        <f t="shared" si="4"/>
        <v>556200</v>
      </c>
      <c r="M23" s="64">
        <f t="shared" si="5"/>
        <v>61800</v>
      </c>
      <c r="N23" s="71">
        <v>10</v>
      </c>
      <c r="O23" s="73">
        <v>2324000</v>
      </c>
      <c r="P23" s="119">
        <f t="shared" si="6"/>
        <v>2256100</v>
      </c>
      <c r="Q23" s="72"/>
      <c r="R23" s="73">
        <v>679000</v>
      </c>
      <c r="S23" s="64">
        <f t="shared" si="7"/>
        <v>67900</v>
      </c>
      <c r="T23" s="74">
        <f t="shared" si="8"/>
        <v>6972000</v>
      </c>
      <c r="U23" s="129">
        <f t="shared" ref="U23" si="21">I23</f>
        <v>1266000</v>
      </c>
      <c r="V23" s="120">
        <f t="shared" ref="V23" si="22">L23+P23</f>
        <v>2812300</v>
      </c>
      <c r="W23" s="66">
        <f t="shared" ref="W23" si="23">M23+S23</f>
        <v>129700</v>
      </c>
      <c r="X23" s="45"/>
      <c r="Y23" s="45"/>
    </row>
    <row r="24" spans="1:25" ht="20.100000000000001" customHeight="1" x14ac:dyDescent="0.3">
      <c r="A24" s="143"/>
      <c r="B24" s="140"/>
      <c r="C24" s="122" t="s">
        <v>90</v>
      </c>
      <c r="D24" s="107" t="s">
        <v>16</v>
      </c>
      <c r="E24" s="71">
        <v>20</v>
      </c>
      <c r="F24" s="72">
        <v>4648000</v>
      </c>
      <c r="G24" s="72">
        <v>0</v>
      </c>
      <c r="H24" s="73"/>
      <c r="I24" s="126">
        <v>3486000</v>
      </c>
      <c r="J24" s="47"/>
      <c r="K24" s="47">
        <f t="shared" si="3"/>
        <v>1162000</v>
      </c>
      <c r="L24" s="117">
        <f t="shared" si="4"/>
        <v>1045800</v>
      </c>
      <c r="M24" s="64">
        <f t="shared" si="5"/>
        <v>116200</v>
      </c>
      <c r="N24" s="71">
        <v>10</v>
      </c>
      <c r="O24" s="73">
        <v>2324000</v>
      </c>
      <c r="P24" s="119">
        <f t="shared" si="6"/>
        <v>2256100</v>
      </c>
      <c r="Q24" s="72"/>
      <c r="R24" s="73">
        <v>679000</v>
      </c>
      <c r="S24" s="64">
        <f t="shared" si="7"/>
        <v>67900</v>
      </c>
      <c r="T24" s="74">
        <f t="shared" si="8"/>
        <v>6972000</v>
      </c>
      <c r="U24" s="129">
        <f t="shared" si="0"/>
        <v>3486000</v>
      </c>
      <c r="V24" s="120">
        <f t="shared" si="1"/>
        <v>3301900</v>
      </c>
      <c r="W24" s="66">
        <f t="shared" si="2"/>
        <v>184100</v>
      </c>
      <c r="X24" s="45"/>
      <c r="Y24" s="45"/>
    </row>
    <row r="25" spans="1:25" ht="20.100000000000001" customHeight="1" x14ac:dyDescent="0.3">
      <c r="A25" s="136" t="s">
        <v>26</v>
      </c>
      <c r="B25" s="139" t="s">
        <v>34</v>
      </c>
      <c r="C25" s="122" t="s">
        <v>46</v>
      </c>
      <c r="D25" s="106" t="s">
        <v>45</v>
      </c>
      <c r="E25" s="71">
        <v>25</v>
      </c>
      <c r="F25" s="72">
        <v>6640000</v>
      </c>
      <c r="G25" s="72">
        <v>5445000</v>
      </c>
      <c r="H25" s="73"/>
      <c r="I25" s="126">
        <v>80000</v>
      </c>
      <c r="J25" s="47"/>
      <c r="K25" s="47">
        <f t="shared" si="3"/>
        <v>1115000</v>
      </c>
      <c r="L25" s="117">
        <f t="shared" si="4"/>
        <v>1003500</v>
      </c>
      <c r="M25" s="64">
        <f t="shared" si="5"/>
        <v>111500</v>
      </c>
      <c r="N25" s="71">
        <v>5</v>
      </c>
      <c r="O25" s="73">
        <v>1328000</v>
      </c>
      <c r="P25" s="119">
        <f t="shared" si="6"/>
        <v>1305700</v>
      </c>
      <c r="Q25" s="72"/>
      <c r="R25" s="73">
        <v>223000</v>
      </c>
      <c r="S25" s="64">
        <f t="shared" si="7"/>
        <v>22300</v>
      </c>
      <c r="T25" s="74">
        <f t="shared" si="8"/>
        <v>7968000</v>
      </c>
      <c r="U25" s="129">
        <f t="shared" si="0"/>
        <v>80000</v>
      </c>
      <c r="V25" s="120">
        <f t="shared" si="1"/>
        <v>2309200</v>
      </c>
      <c r="W25" s="66">
        <f t="shared" si="2"/>
        <v>133800</v>
      </c>
      <c r="X25" s="45"/>
      <c r="Y25" s="45"/>
    </row>
    <row r="26" spans="1:25" ht="20.100000000000001" customHeight="1" x14ac:dyDescent="0.3">
      <c r="A26" s="136"/>
      <c r="B26" s="140"/>
      <c r="C26" s="122" t="s">
        <v>47</v>
      </c>
      <c r="D26" s="106" t="s">
        <v>15</v>
      </c>
      <c r="E26" s="71">
        <v>25</v>
      </c>
      <c r="F26" s="72">
        <v>6640000</v>
      </c>
      <c r="G26" s="72">
        <v>4980000</v>
      </c>
      <c r="H26" s="73"/>
      <c r="I26" s="126">
        <v>398000</v>
      </c>
      <c r="J26" s="47"/>
      <c r="K26" s="47">
        <f t="shared" si="3"/>
        <v>1262000</v>
      </c>
      <c r="L26" s="117">
        <f t="shared" si="4"/>
        <v>1135800</v>
      </c>
      <c r="M26" s="64">
        <f t="shared" si="5"/>
        <v>126200</v>
      </c>
      <c r="N26" s="71">
        <v>5</v>
      </c>
      <c r="O26" s="73">
        <v>1328000</v>
      </c>
      <c r="P26" s="119">
        <f t="shared" si="6"/>
        <v>1302760</v>
      </c>
      <c r="Q26" s="72"/>
      <c r="R26" s="73">
        <v>252400</v>
      </c>
      <c r="S26" s="64">
        <f t="shared" si="7"/>
        <v>25240</v>
      </c>
      <c r="T26" s="74">
        <f t="shared" si="8"/>
        <v>7968000</v>
      </c>
      <c r="U26" s="129">
        <f t="shared" si="0"/>
        <v>398000</v>
      </c>
      <c r="V26" s="120">
        <f t="shared" si="1"/>
        <v>2438560</v>
      </c>
      <c r="W26" s="66">
        <f t="shared" si="2"/>
        <v>151440</v>
      </c>
      <c r="X26" s="45"/>
      <c r="Y26" s="45"/>
    </row>
    <row r="27" spans="1:25" ht="20.100000000000001" customHeight="1" x14ac:dyDescent="0.3">
      <c r="A27" s="137"/>
      <c r="B27" s="141"/>
      <c r="C27" s="123" t="s">
        <v>76</v>
      </c>
      <c r="D27" s="109" t="s">
        <v>92</v>
      </c>
      <c r="E27" s="75">
        <v>25</v>
      </c>
      <c r="F27" s="72">
        <v>6640000</v>
      </c>
      <c r="G27" s="76">
        <v>4316000</v>
      </c>
      <c r="H27" s="73"/>
      <c r="I27" s="127">
        <v>916000</v>
      </c>
      <c r="J27" s="47"/>
      <c r="K27" s="47">
        <f t="shared" si="3"/>
        <v>1408000</v>
      </c>
      <c r="L27" s="117">
        <f t="shared" si="4"/>
        <v>1267200</v>
      </c>
      <c r="M27" s="64">
        <f t="shared" si="5"/>
        <v>140800</v>
      </c>
      <c r="N27" s="77">
        <v>5</v>
      </c>
      <c r="O27" s="73">
        <v>1328000</v>
      </c>
      <c r="P27" s="119">
        <f t="shared" si="6"/>
        <v>1299840</v>
      </c>
      <c r="Q27" s="72"/>
      <c r="R27" s="73">
        <v>281600</v>
      </c>
      <c r="S27" s="64">
        <f t="shared" si="7"/>
        <v>28160</v>
      </c>
      <c r="T27" s="74">
        <f t="shared" si="8"/>
        <v>7968000</v>
      </c>
      <c r="U27" s="129">
        <f t="shared" ref="U27" si="24">I27</f>
        <v>916000</v>
      </c>
      <c r="V27" s="120">
        <f t="shared" ref="V27" si="25">L27+P27</f>
        <v>2567040</v>
      </c>
      <c r="W27" s="66">
        <f t="shared" ref="W27" si="26">M27+S27</f>
        <v>168960</v>
      </c>
      <c r="X27" s="45"/>
      <c r="Y27" s="45"/>
    </row>
    <row r="28" spans="1:25" ht="20.100000000000001" customHeight="1" thickBot="1" x14ac:dyDescent="0.35">
      <c r="A28" s="138"/>
      <c r="B28" s="142"/>
      <c r="C28" s="124" t="s">
        <v>77</v>
      </c>
      <c r="D28" s="111" t="s">
        <v>16</v>
      </c>
      <c r="E28" s="78">
        <v>25</v>
      </c>
      <c r="F28" s="79">
        <v>6640000</v>
      </c>
      <c r="G28" s="79">
        <v>0</v>
      </c>
      <c r="H28" s="80"/>
      <c r="I28" s="128">
        <v>3984000</v>
      </c>
      <c r="J28" s="48"/>
      <c r="K28" s="48">
        <f t="shared" si="3"/>
        <v>2656000</v>
      </c>
      <c r="L28" s="131">
        <f t="shared" si="4"/>
        <v>2390400</v>
      </c>
      <c r="M28" s="65">
        <f t="shared" si="5"/>
        <v>265600</v>
      </c>
      <c r="N28" s="81">
        <v>5</v>
      </c>
      <c r="O28" s="132">
        <v>1328000</v>
      </c>
      <c r="P28" s="133">
        <f t="shared" si="6"/>
        <v>1274880</v>
      </c>
      <c r="Q28" s="134"/>
      <c r="R28" s="135">
        <v>531200</v>
      </c>
      <c r="S28" s="65">
        <f t="shared" si="7"/>
        <v>53120</v>
      </c>
      <c r="T28" s="84">
        <f t="shared" si="8"/>
        <v>7968000</v>
      </c>
      <c r="U28" s="130">
        <f t="shared" si="0"/>
        <v>3984000</v>
      </c>
      <c r="V28" s="121">
        <f t="shared" si="1"/>
        <v>3665280</v>
      </c>
      <c r="W28" s="67">
        <f t="shared" si="2"/>
        <v>318720</v>
      </c>
      <c r="X28" s="45"/>
      <c r="Y28" s="45"/>
    </row>
    <row r="30" spans="1:25" x14ac:dyDescent="0.3">
      <c r="A30" t="s">
        <v>91</v>
      </c>
    </row>
    <row r="31" spans="1:25" x14ac:dyDescent="0.3">
      <c r="A31" t="s">
        <v>94</v>
      </c>
    </row>
  </sheetData>
  <mergeCells count="14">
    <mergeCell ref="T3:W3"/>
    <mergeCell ref="A3:D4"/>
    <mergeCell ref="E3:M3"/>
    <mergeCell ref="N3:S3"/>
    <mergeCell ref="A1:S2"/>
    <mergeCell ref="A25:A28"/>
    <mergeCell ref="B25:B28"/>
    <mergeCell ref="A5:A16"/>
    <mergeCell ref="B5:B8"/>
    <mergeCell ref="B9:B12"/>
    <mergeCell ref="B13:B16"/>
    <mergeCell ref="A17:A24"/>
    <mergeCell ref="B17:B20"/>
    <mergeCell ref="B21:B2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09F1-45AA-449E-AD04-CD21FBBB1173}">
  <sheetPr>
    <pageSetUpPr fitToPage="1"/>
  </sheetPr>
  <dimension ref="A1:V31"/>
  <sheetViews>
    <sheetView topLeftCell="F13" workbookViewId="0">
      <selection activeCell="Q27" sqref="Q27"/>
    </sheetView>
  </sheetViews>
  <sheetFormatPr defaultRowHeight="16.5" x14ac:dyDescent="0.3"/>
  <cols>
    <col min="1" max="1" width="7" customWidth="1"/>
    <col min="2" max="2" width="9.375" customWidth="1"/>
    <col min="3" max="3" width="14.125" customWidth="1"/>
    <col min="4" max="4" width="13.125" customWidth="1"/>
    <col min="5" max="5" width="8.5" bestFit="1" customWidth="1"/>
    <col min="6" max="7" width="11.75" customWidth="1"/>
    <col min="8" max="8" width="12" hidden="1" customWidth="1"/>
    <col min="9" max="9" width="12.375" customWidth="1"/>
    <col min="10" max="10" width="11.375" hidden="1" customWidth="1"/>
    <col min="11" max="11" width="10.875" customWidth="1"/>
    <col min="12" max="12" width="11.375" customWidth="1"/>
    <col min="13" max="13" width="8.5" bestFit="1" customWidth="1"/>
    <col min="14" max="15" width="11" customWidth="1"/>
    <col min="16" max="16" width="10.25" hidden="1" customWidth="1"/>
    <col min="17" max="17" width="10.25" bestFit="1" customWidth="1"/>
    <col min="18" max="21" width="11.5" customWidth="1"/>
    <col min="22" max="22" width="10.875" bestFit="1" customWidth="1"/>
  </cols>
  <sheetData>
    <row r="1" spans="1:22" ht="22.5" customHeight="1" x14ac:dyDescent="0.3">
      <c r="A1" s="156" t="s">
        <v>57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69"/>
      <c r="S1" s="1"/>
      <c r="T1" s="1"/>
      <c r="U1" s="2"/>
    </row>
    <row r="2" spans="1:22" ht="17.25" thickBot="1" x14ac:dyDescent="0.3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70"/>
      <c r="S2" s="1"/>
      <c r="T2" s="1"/>
      <c r="U2" s="2"/>
    </row>
    <row r="3" spans="1:22" ht="18" customHeight="1" thickBot="1" x14ac:dyDescent="0.35">
      <c r="A3" s="147" t="s">
        <v>1</v>
      </c>
      <c r="B3" s="148"/>
      <c r="C3" s="148"/>
      <c r="D3" s="148"/>
      <c r="E3" s="151" t="s">
        <v>2</v>
      </c>
      <c r="F3" s="152"/>
      <c r="G3" s="152"/>
      <c r="H3" s="152"/>
      <c r="I3" s="153"/>
      <c r="J3" s="153"/>
      <c r="K3" s="153"/>
      <c r="L3" s="153"/>
      <c r="M3" s="148" t="s">
        <v>3</v>
      </c>
      <c r="N3" s="148"/>
      <c r="O3" s="154"/>
      <c r="P3" s="154"/>
      <c r="Q3" s="155"/>
      <c r="R3" s="158" t="s">
        <v>103</v>
      </c>
      <c r="S3" s="159"/>
      <c r="T3" s="159"/>
      <c r="U3" s="160"/>
    </row>
    <row r="4" spans="1:22" ht="36.75" thickTop="1" x14ac:dyDescent="0.3">
      <c r="A4" s="149"/>
      <c r="B4" s="150"/>
      <c r="C4" s="150"/>
      <c r="D4" s="150"/>
      <c r="E4" s="101" t="s">
        <v>4</v>
      </c>
      <c r="F4" s="101" t="s">
        <v>5</v>
      </c>
      <c r="G4" s="101" t="s">
        <v>6</v>
      </c>
      <c r="H4" s="21" t="s">
        <v>7</v>
      </c>
      <c r="I4" s="85" t="s">
        <v>102</v>
      </c>
      <c r="J4" s="68" t="s">
        <v>42</v>
      </c>
      <c r="K4" s="90" t="s">
        <v>100</v>
      </c>
      <c r="L4" s="100" t="s">
        <v>58</v>
      </c>
      <c r="M4" s="102" t="s">
        <v>4</v>
      </c>
      <c r="N4" s="103" t="s">
        <v>5</v>
      </c>
      <c r="O4" s="93" t="s">
        <v>101</v>
      </c>
      <c r="P4" s="6" t="s">
        <v>9</v>
      </c>
      <c r="Q4" s="104" t="s">
        <v>10</v>
      </c>
      <c r="R4" s="112" t="s">
        <v>95</v>
      </c>
      <c r="S4" s="85" t="s">
        <v>96</v>
      </c>
      <c r="T4" s="90" t="s">
        <v>97</v>
      </c>
      <c r="U4" s="100" t="s">
        <v>10</v>
      </c>
    </row>
    <row r="5" spans="1:22" ht="20.100000000000001" customHeight="1" x14ac:dyDescent="0.3">
      <c r="A5" s="136" t="s">
        <v>11</v>
      </c>
      <c r="B5" s="139" t="s">
        <v>29</v>
      </c>
      <c r="C5" s="105" t="s">
        <v>79</v>
      </c>
      <c r="D5" s="106" t="s">
        <v>45</v>
      </c>
      <c r="E5" s="71">
        <v>15</v>
      </c>
      <c r="F5" s="72">
        <v>1872000</v>
      </c>
      <c r="G5" s="72">
        <v>1276000</v>
      </c>
      <c r="H5" s="73">
        <f>F5-G5</f>
        <v>596000</v>
      </c>
      <c r="I5" s="86">
        <v>596000</v>
      </c>
      <c r="J5" s="47">
        <f>F5-G5-I5</f>
        <v>0</v>
      </c>
      <c r="K5" s="91">
        <f>J5*0.9</f>
        <v>0</v>
      </c>
      <c r="L5" s="64">
        <f>F5-G5-I5-K5</f>
        <v>0</v>
      </c>
      <c r="M5" s="71">
        <v>15</v>
      </c>
      <c r="N5" s="73">
        <v>1872000</v>
      </c>
      <c r="O5" s="94">
        <f>N5-Q5</f>
        <v>1812400</v>
      </c>
      <c r="P5" s="72">
        <v>596000</v>
      </c>
      <c r="Q5" s="64">
        <f>P5*0.1</f>
        <v>59600</v>
      </c>
      <c r="R5" s="74">
        <f>F5+N5</f>
        <v>3744000</v>
      </c>
      <c r="S5" s="96">
        <f t="shared" ref="S5:S28" si="0">I5</f>
        <v>596000</v>
      </c>
      <c r="T5" s="98">
        <f t="shared" ref="T5:T28" si="1">K5+O5</f>
        <v>1812400</v>
      </c>
      <c r="U5" s="66">
        <f t="shared" ref="U5:U28" si="2">L5+Q5</f>
        <v>59600</v>
      </c>
    </row>
    <row r="6" spans="1:22" ht="20.100000000000001" customHeight="1" x14ac:dyDescent="0.3">
      <c r="A6" s="143"/>
      <c r="B6" s="140"/>
      <c r="C6" s="105" t="s">
        <v>63</v>
      </c>
      <c r="D6" s="106" t="s">
        <v>15</v>
      </c>
      <c r="E6" s="71">
        <v>15</v>
      </c>
      <c r="F6" s="72">
        <v>1872000</v>
      </c>
      <c r="G6" s="72">
        <v>1128000</v>
      </c>
      <c r="H6" s="73">
        <f t="shared" ref="H6:H28" si="3">F6-G6</f>
        <v>744000</v>
      </c>
      <c r="I6" s="87">
        <v>744000</v>
      </c>
      <c r="J6" s="47">
        <f t="shared" ref="J6:J28" si="4">F6-G6-I6</f>
        <v>0</v>
      </c>
      <c r="K6" s="91">
        <f t="shared" ref="K6:K28" si="5">J6*0.9</f>
        <v>0</v>
      </c>
      <c r="L6" s="64">
        <f t="shared" ref="L6:L28" si="6">F6-G6-I6-K6</f>
        <v>0</v>
      </c>
      <c r="M6" s="71">
        <v>15</v>
      </c>
      <c r="N6" s="73">
        <v>1872000</v>
      </c>
      <c r="O6" s="94">
        <f t="shared" ref="O6:O28" si="7">N6-Q6</f>
        <v>1797600</v>
      </c>
      <c r="P6" s="72">
        <v>744000</v>
      </c>
      <c r="Q6" s="64">
        <f t="shared" ref="Q6:Q28" si="8">P6*0.1</f>
        <v>74400</v>
      </c>
      <c r="R6" s="74">
        <f t="shared" ref="R6:R28" si="9">F6+N6</f>
        <v>3744000</v>
      </c>
      <c r="S6" s="96">
        <f t="shared" si="0"/>
        <v>744000</v>
      </c>
      <c r="T6" s="98">
        <f t="shared" si="1"/>
        <v>1797600</v>
      </c>
      <c r="U6" s="66">
        <f t="shared" si="2"/>
        <v>74400</v>
      </c>
      <c r="V6" s="45"/>
    </row>
    <row r="7" spans="1:22" ht="20.100000000000001" customHeight="1" x14ac:dyDescent="0.3">
      <c r="A7" s="143"/>
      <c r="B7" s="140"/>
      <c r="C7" s="105" t="s">
        <v>66</v>
      </c>
      <c r="D7" s="107" t="s">
        <v>92</v>
      </c>
      <c r="E7" s="71">
        <v>15</v>
      </c>
      <c r="F7" s="72">
        <v>1872000</v>
      </c>
      <c r="G7" s="72">
        <v>904000</v>
      </c>
      <c r="H7" s="73">
        <f t="shared" si="3"/>
        <v>968000</v>
      </c>
      <c r="I7" s="86">
        <v>968000</v>
      </c>
      <c r="J7" s="47">
        <f t="shared" si="4"/>
        <v>0</v>
      </c>
      <c r="K7" s="91">
        <f t="shared" si="5"/>
        <v>0</v>
      </c>
      <c r="L7" s="64">
        <f t="shared" si="6"/>
        <v>0</v>
      </c>
      <c r="M7" s="71">
        <v>15</v>
      </c>
      <c r="N7" s="73">
        <v>1872000</v>
      </c>
      <c r="O7" s="94">
        <f t="shared" si="7"/>
        <v>1775200</v>
      </c>
      <c r="P7" s="72">
        <v>968000</v>
      </c>
      <c r="Q7" s="64">
        <f t="shared" si="8"/>
        <v>96800</v>
      </c>
      <c r="R7" s="74">
        <f t="shared" si="9"/>
        <v>3744000</v>
      </c>
      <c r="S7" s="96">
        <f t="shared" si="0"/>
        <v>968000</v>
      </c>
      <c r="T7" s="98">
        <f t="shared" si="1"/>
        <v>1775200</v>
      </c>
      <c r="U7" s="66">
        <f t="shared" si="2"/>
        <v>96800</v>
      </c>
    </row>
    <row r="8" spans="1:22" ht="20.100000000000001" customHeight="1" x14ac:dyDescent="0.3">
      <c r="A8" s="143"/>
      <c r="B8" s="140"/>
      <c r="C8" s="105" t="s">
        <v>98</v>
      </c>
      <c r="D8" s="107" t="s">
        <v>16</v>
      </c>
      <c r="E8" s="71">
        <v>15</v>
      </c>
      <c r="F8" s="72">
        <v>1872000</v>
      </c>
      <c r="G8" s="72">
        <v>0</v>
      </c>
      <c r="H8" s="73">
        <f t="shared" si="3"/>
        <v>1872000</v>
      </c>
      <c r="I8" s="86">
        <v>1872000</v>
      </c>
      <c r="J8" s="47">
        <f t="shared" si="4"/>
        <v>0</v>
      </c>
      <c r="K8" s="91">
        <f t="shared" si="5"/>
        <v>0</v>
      </c>
      <c r="L8" s="64">
        <f t="shared" si="6"/>
        <v>0</v>
      </c>
      <c r="M8" s="71">
        <v>15</v>
      </c>
      <c r="N8" s="73">
        <v>1872000</v>
      </c>
      <c r="O8" s="94">
        <f t="shared" si="7"/>
        <v>1775200</v>
      </c>
      <c r="P8" s="72">
        <v>968000</v>
      </c>
      <c r="Q8" s="64">
        <f t="shared" si="8"/>
        <v>96800</v>
      </c>
      <c r="R8" s="74">
        <f t="shared" si="9"/>
        <v>3744000</v>
      </c>
      <c r="S8" s="96">
        <f t="shared" si="0"/>
        <v>1872000</v>
      </c>
      <c r="T8" s="98">
        <f t="shared" si="1"/>
        <v>1775200</v>
      </c>
      <c r="U8" s="66">
        <f t="shared" si="2"/>
        <v>96800</v>
      </c>
    </row>
    <row r="9" spans="1:22" ht="20.100000000000001" customHeight="1" x14ac:dyDescent="0.3">
      <c r="A9" s="143"/>
      <c r="B9" s="139" t="s">
        <v>30</v>
      </c>
      <c r="C9" s="105" t="s">
        <v>81</v>
      </c>
      <c r="D9" s="106" t="s">
        <v>45</v>
      </c>
      <c r="E9" s="71">
        <v>20</v>
      </c>
      <c r="F9" s="72">
        <v>2496000</v>
      </c>
      <c r="G9" s="72">
        <v>1746000</v>
      </c>
      <c r="H9" s="73">
        <f t="shared" si="3"/>
        <v>750000</v>
      </c>
      <c r="I9" s="86">
        <v>422000</v>
      </c>
      <c r="J9" s="47">
        <f t="shared" si="4"/>
        <v>328000</v>
      </c>
      <c r="K9" s="91">
        <f t="shared" si="5"/>
        <v>295200</v>
      </c>
      <c r="L9" s="64">
        <f t="shared" si="6"/>
        <v>32800</v>
      </c>
      <c r="M9" s="71">
        <v>10</v>
      </c>
      <c r="N9" s="73">
        <v>1248000</v>
      </c>
      <c r="O9" s="94">
        <f t="shared" si="7"/>
        <v>1235900</v>
      </c>
      <c r="P9" s="72">
        <v>121000</v>
      </c>
      <c r="Q9" s="64">
        <f t="shared" si="8"/>
        <v>12100</v>
      </c>
      <c r="R9" s="74">
        <f t="shared" si="9"/>
        <v>3744000</v>
      </c>
      <c r="S9" s="96">
        <f t="shared" si="0"/>
        <v>422000</v>
      </c>
      <c r="T9" s="98">
        <f t="shared" si="1"/>
        <v>1531100</v>
      </c>
      <c r="U9" s="66">
        <f t="shared" si="2"/>
        <v>44900</v>
      </c>
    </row>
    <row r="10" spans="1:22" ht="20.100000000000001" customHeight="1" x14ac:dyDescent="0.3">
      <c r="A10" s="143"/>
      <c r="B10" s="140"/>
      <c r="C10" s="105" t="s">
        <v>99</v>
      </c>
      <c r="D10" s="106" t="s">
        <v>15</v>
      </c>
      <c r="E10" s="71">
        <v>20</v>
      </c>
      <c r="F10" s="72">
        <v>2496000</v>
      </c>
      <c r="G10" s="72">
        <v>1542000</v>
      </c>
      <c r="H10" s="73">
        <f t="shared" si="3"/>
        <v>954000</v>
      </c>
      <c r="I10" s="86">
        <v>591000</v>
      </c>
      <c r="J10" s="47">
        <f t="shared" si="4"/>
        <v>363000</v>
      </c>
      <c r="K10" s="91">
        <f t="shared" si="5"/>
        <v>326700</v>
      </c>
      <c r="L10" s="64">
        <f t="shared" si="6"/>
        <v>36300</v>
      </c>
      <c r="M10" s="71">
        <v>10</v>
      </c>
      <c r="N10" s="73">
        <v>1248000</v>
      </c>
      <c r="O10" s="94">
        <f t="shared" si="7"/>
        <v>1222700</v>
      </c>
      <c r="P10" s="72">
        <v>253000</v>
      </c>
      <c r="Q10" s="64">
        <f t="shared" si="8"/>
        <v>25300</v>
      </c>
      <c r="R10" s="74">
        <f t="shared" si="9"/>
        <v>3744000</v>
      </c>
      <c r="S10" s="96">
        <f t="shared" si="0"/>
        <v>591000</v>
      </c>
      <c r="T10" s="98">
        <f t="shared" si="1"/>
        <v>1549400</v>
      </c>
      <c r="U10" s="66">
        <f t="shared" si="2"/>
        <v>61600</v>
      </c>
    </row>
    <row r="11" spans="1:22" ht="20.100000000000001" customHeight="1" x14ac:dyDescent="0.3">
      <c r="A11" s="143"/>
      <c r="B11" s="140"/>
      <c r="C11" s="105" t="s">
        <v>68</v>
      </c>
      <c r="D11" s="107" t="s">
        <v>92</v>
      </c>
      <c r="E11" s="71">
        <v>20</v>
      </c>
      <c r="F11" s="72">
        <v>2496000</v>
      </c>
      <c r="G11" s="72">
        <v>1236000</v>
      </c>
      <c r="H11" s="73">
        <f t="shared" si="3"/>
        <v>1260000</v>
      </c>
      <c r="I11" s="86">
        <v>845000</v>
      </c>
      <c r="J11" s="47">
        <f t="shared" si="4"/>
        <v>415000</v>
      </c>
      <c r="K11" s="91">
        <f t="shared" si="5"/>
        <v>373500</v>
      </c>
      <c r="L11" s="64">
        <f t="shared" si="6"/>
        <v>41500</v>
      </c>
      <c r="M11" s="71">
        <v>10</v>
      </c>
      <c r="N11" s="73">
        <v>1248000</v>
      </c>
      <c r="O11" s="94">
        <f t="shared" si="7"/>
        <v>1202900</v>
      </c>
      <c r="P11" s="72">
        <v>451000</v>
      </c>
      <c r="Q11" s="64">
        <f t="shared" si="8"/>
        <v>45100</v>
      </c>
      <c r="R11" s="74">
        <f t="shared" si="9"/>
        <v>3744000</v>
      </c>
      <c r="S11" s="96">
        <f t="shared" si="0"/>
        <v>845000</v>
      </c>
      <c r="T11" s="98">
        <f t="shared" si="1"/>
        <v>1576400</v>
      </c>
      <c r="U11" s="66">
        <f t="shared" si="2"/>
        <v>86600</v>
      </c>
    </row>
    <row r="12" spans="1:22" ht="20.100000000000001" customHeight="1" x14ac:dyDescent="0.3">
      <c r="A12" s="143"/>
      <c r="B12" s="140"/>
      <c r="C12" s="105" t="s">
        <v>65</v>
      </c>
      <c r="D12" s="107" t="s">
        <v>16</v>
      </c>
      <c r="E12" s="71">
        <v>20</v>
      </c>
      <c r="F12" s="72">
        <v>2496000</v>
      </c>
      <c r="G12" s="72">
        <v>0</v>
      </c>
      <c r="H12" s="73">
        <f t="shared" si="3"/>
        <v>2496000</v>
      </c>
      <c r="I12" s="86">
        <v>1872000</v>
      </c>
      <c r="J12" s="47">
        <f t="shared" si="4"/>
        <v>624000</v>
      </c>
      <c r="K12" s="91">
        <f t="shared" si="5"/>
        <v>561600</v>
      </c>
      <c r="L12" s="64">
        <f t="shared" si="6"/>
        <v>62400</v>
      </c>
      <c r="M12" s="71">
        <v>10</v>
      </c>
      <c r="N12" s="73">
        <v>1248000</v>
      </c>
      <c r="O12" s="94">
        <f t="shared" si="7"/>
        <v>1202900</v>
      </c>
      <c r="P12" s="72">
        <v>451000</v>
      </c>
      <c r="Q12" s="64">
        <f t="shared" si="8"/>
        <v>45100</v>
      </c>
      <c r="R12" s="74">
        <f t="shared" si="9"/>
        <v>3744000</v>
      </c>
      <c r="S12" s="96">
        <f t="shared" si="0"/>
        <v>1872000</v>
      </c>
      <c r="T12" s="98">
        <f t="shared" si="1"/>
        <v>1764500</v>
      </c>
      <c r="U12" s="66">
        <f t="shared" si="2"/>
        <v>107500</v>
      </c>
    </row>
    <row r="13" spans="1:22" ht="20.100000000000001" customHeight="1" x14ac:dyDescent="0.3">
      <c r="A13" s="143"/>
      <c r="B13" s="139" t="s">
        <v>31</v>
      </c>
      <c r="C13" s="105" t="s">
        <v>82</v>
      </c>
      <c r="D13" s="106" t="s">
        <v>45</v>
      </c>
      <c r="E13" s="71">
        <v>20</v>
      </c>
      <c r="F13" s="72">
        <v>2496000</v>
      </c>
      <c r="G13" s="72">
        <v>1811000</v>
      </c>
      <c r="H13" s="73">
        <f t="shared" si="3"/>
        <v>685000</v>
      </c>
      <c r="I13" s="86">
        <v>367000</v>
      </c>
      <c r="J13" s="47">
        <f t="shared" si="4"/>
        <v>318000</v>
      </c>
      <c r="K13" s="91">
        <f t="shared" si="5"/>
        <v>286200</v>
      </c>
      <c r="L13" s="64">
        <f t="shared" si="6"/>
        <v>31800</v>
      </c>
      <c r="M13" s="71">
        <v>10</v>
      </c>
      <c r="N13" s="73">
        <v>1248000</v>
      </c>
      <c r="O13" s="94">
        <f t="shared" si="7"/>
        <v>1240200</v>
      </c>
      <c r="P13" s="72">
        <v>78000</v>
      </c>
      <c r="Q13" s="64">
        <f t="shared" si="8"/>
        <v>7800</v>
      </c>
      <c r="R13" s="74">
        <f t="shared" si="9"/>
        <v>3744000</v>
      </c>
      <c r="S13" s="96">
        <f t="shared" si="0"/>
        <v>367000</v>
      </c>
      <c r="T13" s="98">
        <f t="shared" si="1"/>
        <v>1526400</v>
      </c>
      <c r="U13" s="66">
        <f t="shared" si="2"/>
        <v>39600</v>
      </c>
    </row>
    <row r="14" spans="1:22" ht="20.100000000000001" customHeight="1" x14ac:dyDescent="0.3">
      <c r="A14" s="143"/>
      <c r="B14" s="139"/>
      <c r="C14" s="105" t="s">
        <v>83</v>
      </c>
      <c r="D14" s="106" t="s">
        <v>15</v>
      </c>
      <c r="E14" s="71">
        <v>20</v>
      </c>
      <c r="F14" s="72">
        <v>2496000</v>
      </c>
      <c r="G14" s="72">
        <v>1600000</v>
      </c>
      <c r="H14" s="73">
        <f t="shared" si="3"/>
        <v>896000</v>
      </c>
      <c r="I14" s="86">
        <v>543000</v>
      </c>
      <c r="J14" s="47">
        <f t="shared" si="4"/>
        <v>353000</v>
      </c>
      <c r="K14" s="91">
        <f t="shared" si="5"/>
        <v>317700</v>
      </c>
      <c r="L14" s="64">
        <f t="shared" si="6"/>
        <v>35300</v>
      </c>
      <c r="M14" s="71">
        <v>10</v>
      </c>
      <c r="N14" s="73">
        <v>1248000</v>
      </c>
      <c r="O14" s="94">
        <f t="shared" si="7"/>
        <v>1226400</v>
      </c>
      <c r="P14" s="72">
        <v>216000</v>
      </c>
      <c r="Q14" s="64">
        <f t="shared" si="8"/>
        <v>21600</v>
      </c>
      <c r="R14" s="74">
        <f t="shared" si="9"/>
        <v>3744000</v>
      </c>
      <c r="S14" s="96">
        <f t="shared" si="0"/>
        <v>543000</v>
      </c>
      <c r="T14" s="98">
        <f t="shared" si="1"/>
        <v>1544100</v>
      </c>
      <c r="U14" s="66">
        <f t="shared" si="2"/>
        <v>56900</v>
      </c>
    </row>
    <row r="15" spans="1:22" ht="20.100000000000001" customHeight="1" x14ac:dyDescent="0.3">
      <c r="A15" s="143"/>
      <c r="B15" s="139"/>
      <c r="C15" s="105" t="s">
        <v>70</v>
      </c>
      <c r="D15" s="107" t="s">
        <v>92</v>
      </c>
      <c r="E15" s="71">
        <v>20</v>
      </c>
      <c r="F15" s="72">
        <v>2496000</v>
      </c>
      <c r="G15" s="72">
        <v>1283000</v>
      </c>
      <c r="H15" s="73">
        <f t="shared" si="3"/>
        <v>1213000</v>
      </c>
      <c r="I15" s="86">
        <v>807000</v>
      </c>
      <c r="J15" s="47">
        <f t="shared" si="4"/>
        <v>406000</v>
      </c>
      <c r="K15" s="91">
        <f t="shared" si="5"/>
        <v>365400</v>
      </c>
      <c r="L15" s="64">
        <f t="shared" si="6"/>
        <v>40600</v>
      </c>
      <c r="M15" s="71">
        <v>10</v>
      </c>
      <c r="N15" s="73">
        <v>1248000</v>
      </c>
      <c r="O15" s="94">
        <f t="shared" si="7"/>
        <v>1205800</v>
      </c>
      <c r="P15" s="72">
        <v>422000</v>
      </c>
      <c r="Q15" s="64">
        <f t="shared" si="8"/>
        <v>42200</v>
      </c>
      <c r="R15" s="74">
        <f t="shared" si="9"/>
        <v>3744000</v>
      </c>
      <c r="S15" s="96">
        <f t="shared" si="0"/>
        <v>807000</v>
      </c>
      <c r="T15" s="98">
        <f t="shared" si="1"/>
        <v>1571200</v>
      </c>
      <c r="U15" s="66">
        <f t="shared" si="2"/>
        <v>82800</v>
      </c>
    </row>
    <row r="16" spans="1:22" ht="20.100000000000001" customHeight="1" x14ac:dyDescent="0.3">
      <c r="A16" s="143"/>
      <c r="B16" s="139"/>
      <c r="C16" s="105" t="s">
        <v>84</v>
      </c>
      <c r="D16" s="107" t="s">
        <v>16</v>
      </c>
      <c r="E16" s="71">
        <v>20</v>
      </c>
      <c r="F16" s="72">
        <v>2496000</v>
      </c>
      <c r="G16" s="72">
        <v>0</v>
      </c>
      <c r="H16" s="73">
        <f t="shared" si="3"/>
        <v>2496000</v>
      </c>
      <c r="I16" s="86">
        <v>1872000</v>
      </c>
      <c r="J16" s="47">
        <f t="shared" si="4"/>
        <v>624000</v>
      </c>
      <c r="K16" s="91">
        <f t="shared" si="5"/>
        <v>561600</v>
      </c>
      <c r="L16" s="64">
        <f t="shared" si="6"/>
        <v>62400</v>
      </c>
      <c r="M16" s="71">
        <v>10</v>
      </c>
      <c r="N16" s="73">
        <v>1248000</v>
      </c>
      <c r="O16" s="94">
        <f t="shared" si="7"/>
        <v>1205800</v>
      </c>
      <c r="P16" s="72">
        <v>422000</v>
      </c>
      <c r="Q16" s="64">
        <f t="shared" si="8"/>
        <v>42200</v>
      </c>
      <c r="R16" s="74">
        <f t="shared" si="9"/>
        <v>3744000</v>
      </c>
      <c r="S16" s="96">
        <f t="shared" si="0"/>
        <v>1872000</v>
      </c>
      <c r="T16" s="98">
        <f t="shared" si="1"/>
        <v>1767400</v>
      </c>
      <c r="U16" s="66">
        <f t="shared" si="2"/>
        <v>104600</v>
      </c>
    </row>
    <row r="17" spans="1:21" ht="20.100000000000001" customHeight="1" x14ac:dyDescent="0.3">
      <c r="A17" s="136" t="s">
        <v>21</v>
      </c>
      <c r="B17" s="139" t="s">
        <v>32</v>
      </c>
      <c r="C17" s="105" t="s">
        <v>85</v>
      </c>
      <c r="D17" s="106" t="s">
        <v>45</v>
      </c>
      <c r="E17" s="71">
        <v>20</v>
      </c>
      <c r="F17" s="72">
        <v>3168000</v>
      </c>
      <c r="G17" s="72">
        <v>2380000</v>
      </c>
      <c r="H17" s="73">
        <f t="shared" si="3"/>
        <v>788000</v>
      </c>
      <c r="I17" s="86">
        <v>397000</v>
      </c>
      <c r="J17" s="47">
        <f t="shared" si="4"/>
        <v>391000</v>
      </c>
      <c r="K17" s="91">
        <f t="shared" si="5"/>
        <v>351900</v>
      </c>
      <c r="L17" s="64">
        <f t="shared" si="6"/>
        <v>39100</v>
      </c>
      <c r="M17" s="71">
        <v>10</v>
      </c>
      <c r="N17" s="73">
        <v>1584000</v>
      </c>
      <c r="O17" s="94">
        <f t="shared" si="7"/>
        <v>1579500</v>
      </c>
      <c r="P17" s="72">
        <v>45000</v>
      </c>
      <c r="Q17" s="64">
        <f t="shared" si="8"/>
        <v>4500</v>
      </c>
      <c r="R17" s="74">
        <f t="shared" si="9"/>
        <v>4752000</v>
      </c>
      <c r="S17" s="96">
        <f t="shared" si="0"/>
        <v>397000</v>
      </c>
      <c r="T17" s="98">
        <f t="shared" si="1"/>
        <v>1931400</v>
      </c>
      <c r="U17" s="66">
        <f t="shared" si="2"/>
        <v>43600</v>
      </c>
    </row>
    <row r="18" spans="1:21" ht="20.100000000000001" customHeight="1" x14ac:dyDescent="0.3">
      <c r="A18" s="143"/>
      <c r="B18" s="140"/>
      <c r="C18" s="105" t="s">
        <v>86</v>
      </c>
      <c r="D18" s="106" t="s">
        <v>15</v>
      </c>
      <c r="E18" s="71">
        <v>20</v>
      </c>
      <c r="F18" s="72">
        <v>3168000</v>
      </c>
      <c r="G18" s="72">
        <v>2102000</v>
      </c>
      <c r="H18" s="73">
        <f t="shared" si="3"/>
        <v>1066000</v>
      </c>
      <c r="I18" s="86">
        <v>629000</v>
      </c>
      <c r="J18" s="47">
        <f t="shared" si="4"/>
        <v>437000</v>
      </c>
      <c r="K18" s="91">
        <f t="shared" si="5"/>
        <v>393300</v>
      </c>
      <c r="L18" s="64">
        <f t="shared" si="6"/>
        <v>43700</v>
      </c>
      <c r="M18" s="71">
        <v>10</v>
      </c>
      <c r="N18" s="73">
        <v>1584000</v>
      </c>
      <c r="O18" s="94">
        <f t="shared" si="7"/>
        <v>1561400</v>
      </c>
      <c r="P18" s="72">
        <v>226000</v>
      </c>
      <c r="Q18" s="64">
        <f t="shared" si="8"/>
        <v>22600</v>
      </c>
      <c r="R18" s="74">
        <f t="shared" si="9"/>
        <v>4752000</v>
      </c>
      <c r="S18" s="96">
        <f t="shared" si="0"/>
        <v>629000</v>
      </c>
      <c r="T18" s="98">
        <f t="shared" si="1"/>
        <v>1954700</v>
      </c>
      <c r="U18" s="66">
        <f t="shared" si="2"/>
        <v>66300</v>
      </c>
    </row>
    <row r="19" spans="1:21" ht="20.100000000000001" customHeight="1" x14ac:dyDescent="0.3">
      <c r="A19" s="143"/>
      <c r="B19" s="140"/>
      <c r="C19" s="105" t="s">
        <v>72</v>
      </c>
      <c r="D19" s="107" t="s">
        <v>92</v>
      </c>
      <c r="E19" s="71">
        <v>20</v>
      </c>
      <c r="F19" s="72">
        <v>3168000</v>
      </c>
      <c r="G19" s="72">
        <v>1683000</v>
      </c>
      <c r="H19" s="73">
        <f t="shared" si="3"/>
        <v>1485000</v>
      </c>
      <c r="I19" s="86">
        <v>979000</v>
      </c>
      <c r="J19" s="47">
        <f t="shared" si="4"/>
        <v>506000</v>
      </c>
      <c r="K19" s="91">
        <f t="shared" si="5"/>
        <v>455400</v>
      </c>
      <c r="L19" s="64">
        <f t="shared" si="6"/>
        <v>50600</v>
      </c>
      <c r="M19" s="71">
        <v>10</v>
      </c>
      <c r="N19" s="73">
        <v>1584000</v>
      </c>
      <c r="O19" s="94">
        <f t="shared" si="7"/>
        <v>1534200</v>
      </c>
      <c r="P19" s="72">
        <v>498000</v>
      </c>
      <c r="Q19" s="64">
        <f t="shared" si="8"/>
        <v>49800</v>
      </c>
      <c r="R19" s="74">
        <f t="shared" si="9"/>
        <v>4752000</v>
      </c>
      <c r="S19" s="96">
        <f t="shared" si="0"/>
        <v>979000</v>
      </c>
      <c r="T19" s="98">
        <f t="shared" si="1"/>
        <v>1989600</v>
      </c>
      <c r="U19" s="66">
        <f t="shared" si="2"/>
        <v>100400</v>
      </c>
    </row>
    <row r="20" spans="1:21" ht="20.100000000000001" customHeight="1" x14ac:dyDescent="0.3">
      <c r="A20" s="143"/>
      <c r="B20" s="140"/>
      <c r="C20" s="105" t="s">
        <v>87</v>
      </c>
      <c r="D20" s="107" t="s">
        <v>16</v>
      </c>
      <c r="E20" s="71">
        <v>20</v>
      </c>
      <c r="F20" s="72">
        <v>3168000</v>
      </c>
      <c r="G20" s="72">
        <v>0</v>
      </c>
      <c r="H20" s="73">
        <f t="shared" si="3"/>
        <v>3168000</v>
      </c>
      <c r="I20" s="86">
        <v>2376000</v>
      </c>
      <c r="J20" s="47">
        <f t="shared" si="4"/>
        <v>792000</v>
      </c>
      <c r="K20" s="91">
        <f t="shared" si="5"/>
        <v>712800</v>
      </c>
      <c r="L20" s="64">
        <f t="shared" si="6"/>
        <v>79200</v>
      </c>
      <c r="M20" s="71">
        <v>10</v>
      </c>
      <c r="N20" s="73">
        <v>1584000</v>
      </c>
      <c r="O20" s="94">
        <f t="shared" si="7"/>
        <v>1534200</v>
      </c>
      <c r="P20" s="72">
        <v>498000</v>
      </c>
      <c r="Q20" s="64">
        <f t="shared" si="8"/>
        <v>49800</v>
      </c>
      <c r="R20" s="74">
        <f t="shared" si="9"/>
        <v>4752000</v>
      </c>
      <c r="S20" s="96">
        <f t="shared" si="0"/>
        <v>2376000</v>
      </c>
      <c r="T20" s="98">
        <f t="shared" si="1"/>
        <v>2247000</v>
      </c>
      <c r="U20" s="66">
        <f t="shared" si="2"/>
        <v>129000</v>
      </c>
    </row>
    <row r="21" spans="1:21" ht="20.100000000000001" customHeight="1" x14ac:dyDescent="0.3">
      <c r="A21" s="143"/>
      <c r="B21" s="139" t="s">
        <v>33</v>
      </c>
      <c r="C21" s="105" t="s">
        <v>88</v>
      </c>
      <c r="D21" s="106" t="s">
        <v>45</v>
      </c>
      <c r="E21" s="71">
        <v>20</v>
      </c>
      <c r="F21" s="72">
        <v>4368000</v>
      </c>
      <c r="G21" s="72">
        <v>3517000</v>
      </c>
      <c r="H21" s="73">
        <f t="shared" si="3"/>
        <v>851000</v>
      </c>
      <c r="I21" s="86">
        <v>429000</v>
      </c>
      <c r="J21" s="47">
        <f t="shared" si="4"/>
        <v>422000</v>
      </c>
      <c r="K21" s="91">
        <f t="shared" si="5"/>
        <v>379800</v>
      </c>
      <c r="L21" s="64">
        <f t="shared" si="6"/>
        <v>42200</v>
      </c>
      <c r="M21" s="71">
        <v>10</v>
      </c>
      <c r="N21" s="73">
        <v>2184000</v>
      </c>
      <c r="O21" s="94">
        <f t="shared" si="7"/>
        <v>2179200</v>
      </c>
      <c r="P21" s="72">
        <v>48000</v>
      </c>
      <c r="Q21" s="64">
        <f t="shared" si="8"/>
        <v>4800</v>
      </c>
      <c r="R21" s="74">
        <f t="shared" si="9"/>
        <v>6552000</v>
      </c>
      <c r="S21" s="96">
        <f t="shared" si="0"/>
        <v>429000</v>
      </c>
      <c r="T21" s="98">
        <f t="shared" si="1"/>
        <v>2559000</v>
      </c>
      <c r="U21" s="66">
        <f t="shared" si="2"/>
        <v>47000</v>
      </c>
    </row>
    <row r="22" spans="1:21" ht="20.100000000000001" customHeight="1" x14ac:dyDescent="0.3">
      <c r="A22" s="143"/>
      <c r="B22" s="140"/>
      <c r="C22" s="105" t="s">
        <v>89</v>
      </c>
      <c r="D22" s="106" t="s">
        <v>15</v>
      </c>
      <c r="E22" s="71">
        <v>20</v>
      </c>
      <c r="F22" s="72">
        <v>4368000</v>
      </c>
      <c r="G22" s="72">
        <v>3216000</v>
      </c>
      <c r="H22" s="73">
        <f t="shared" si="3"/>
        <v>1152000</v>
      </c>
      <c r="I22" s="86">
        <v>680000</v>
      </c>
      <c r="J22" s="47">
        <f t="shared" si="4"/>
        <v>472000</v>
      </c>
      <c r="K22" s="91">
        <f t="shared" si="5"/>
        <v>424800</v>
      </c>
      <c r="L22" s="64">
        <f t="shared" si="6"/>
        <v>47200</v>
      </c>
      <c r="M22" s="71">
        <v>10</v>
      </c>
      <c r="N22" s="73">
        <v>2184000</v>
      </c>
      <c r="O22" s="94">
        <f t="shared" si="7"/>
        <v>2159500</v>
      </c>
      <c r="P22" s="72">
        <v>245000</v>
      </c>
      <c r="Q22" s="64">
        <f t="shared" si="8"/>
        <v>24500</v>
      </c>
      <c r="R22" s="74">
        <f t="shared" si="9"/>
        <v>6552000</v>
      </c>
      <c r="S22" s="96">
        <f t="shared" si="0"/>
        <v>680000</v>
      </c>
      <c r="T22" s="98">
        <f t="shared" si="1"/>
        <v>2584300</v>
      </c>
      <c r="U22" s="66">
        <f t="shared" si="2"/>
        <v>71700</v>
      </c>
    </row>
    <row r="23" spans="1:21" ht="20.100000000000001" customHeight="1" x14ac:dyDescent="0.3">
      <c r="A23" s="143"/>
      <c r="B23" s="140"/>
      <c r="C23" s="105" t="s">
        <v>74</v>
      </c>
      <c r="D23" s="107" t="s">
        <v>92</v>
      </c>
      <c r="E23" s="71">
        <v>20</v>
      </c>
      <c r="F23" s="72">
        <v>4368000</v>
      </c>
      <c r="G23" s="72">
        <v>2764000</v>
      </c>
      <c r="H23" s="73">
        <f t="shared" si="3"/>
        <v>1604000</v>
      </c>
      <c r="I23" s="86">
        <v>1056000</v>
      </c>
      <c r="J23" s="47">
        <f t="shared" si="4"/>
        <v>548000</v>
      </c>
      <c r="K23" s="91">
        <f t="shared" si="5"/>
        <v>493200</v>
      </c>
      <c r="L23" s="64">
        <f t="shared" si="6"/>
        <v>54800</v>
      </c>
      <c r="M23" s="71">
        <v>10</v>
      </c>
      <c r="N23" s="73">
        <v>2184000</v>
      </c>
      <c r="O23" s="94">
        <f t="shared" si="7"/>
        <v>2130100</v>
      </c>
      <c r="P23" s="72">
        <v>539000</v>
      </c>
      <c r="Q23" s="64">
        <f t="shared" si="8"/>
        <v>53900</v>
      </c>
      <c r="R23" s="74">
        <f t="shared" si="9"/>
        <v>6552000</v>
      </c>
      <c r="S23" s="96">
        <f t="shared" si="0"/>
        <v>1056000</v>
      </c>
      <c r="T23" s="98">
        <f t="shared" si="1"/>
        <v>2623300</v>
      </c>
      <c r="U23" s="66">
        <f t="shared" si="2"/>
        <v>108700</v>
      </c>
    </row>
    <row r="24" spans="1:21" ht="20.100000000000001" customHeight="1" x14ac:dyDescent="0.3">
      <c r="A24" s="143"/>
      <c r="B24" s="140"/>
      <c r="C24" s="105" t="s">
        <v>90</v>
      </c>
      <c r="D24" s="107" t="s">
        <v>16</v>
      </c>
      <c r="E24" s="71">
        <v>20</v>
      </c>
      <c r="F24" s="72">
        <v>4368000</v>
      </c>
      <c r="G24" s="72">
        <v>0</v>
      </c>
      <c r="H24" s="73">
        <f t="shared" si="3"/>
        <v>4368000</v>
      </c>
      <c r="I24" s="86">
        <v>3276000</v>
      </c>
      <c r="J24" s="47">
        <f t="shared" si="4"/>
        <v>1092000</v>
      </c>
      <c r="K24" s="91">
        <f t="shared" si="5"/>
        <v>982800</v>
      </c>
      <c r="L24" s="64">
        <f t="shared" si="6"/>
        <v>109200</v>
      </c>
      <c r="M24" s="71">
        <v>10</v>
      </c>
      <c r="N24" s="73">
        <v>2184000</v>
      </c>
      <c r="O24" s="94">
        <f t="shared" si="7"/>
        <v>2130100</v>
      </c>
      <c r="P24" s="72">
        <v>539000</v>
      </c>
      <c r="Q24" s="64">
        <f t="shared" si="8"/>
        <v>53900</v>
      </c>
      <c r="R24" s="74">
        <f t="shared" si="9"/>
        <v>6552000</v>
      </c>
      <c r="S24" s="96">
        <f t="shared" si="0"/>
        <v>3276000</v>
      </c>
      <c r="T24" s="98">
        <f t="shared" si="1"/>
        <v>3112900</v>
      </c>
      <c r="U24" s="66">
        <f t="shared" si="2"/>
        <v>163100</v>
      </c>
    </row>
    <row r="25" spans="1:21" ht="20.100000000000001" customHeight="1" x14ac:dyDescent="0.3">
      <c r="A25" s="136" t="s">
        <v>26</v>
      </c>
      <c r="B25" s="139" t="s">
        <v>34</v>
      </c>
      <c r="C25" s="105" t="s">
        <v>46</v>
      </c>
      <c r="D25" s="106" t="s">
        <v>45</v>
      </c>
      <c r="E25" s="71">
        <v>25</v>
      </c>
      <c r="F25" s="72">
        <v>6240000</v>
      </c>
      <c r="G25" s="72">
        <v>5093000</v>
      </c>
      <c r="H25" s="73">
        <f t="shared" si="3"/>
        <v>1147000</v>
      </c>
      <c r="I25" s="86">
        <v>79000</v>
      </c>
      <c r="J25" s="47">
        <f t="shared" si="4"/>
        <v>1068000</v>
      </c>
      <c r="K25" s="91">
        <f t="shared" si="5"/>
        <v>961200</v>
      </c>
      <c r="L25" s="64">
        <f t="shared" si="6"/>
        <v>106800</v>
      </c>
      <c r="M25" s="71">
        <v>5</v>
      </c>
      <c r="N25" s="73">
        <v>1248000</v>
      </c>
      <c r="O25" s="94">
        <f t="shared" si="7"/>
        <v>1225060</v>
      </c>
      <c r="P25" s="72">
        <f>H25/5</f>
        <v>229400</v>
      </c>
      <c r="Q25" s="64">
        <f t="shared" si="8"/>
        <v>22940</v>
      </c>
      <c r="R25" s="74">
        <f t="shared" si="9"/>
        <v>7488000</v>
      </c>
      <c r="S25" s="96">
        <f t="shared" si="0"/>
        <v>79000</v>
      </c>
      <c r="T25" s="98">
        <f t="shared" si="1"/>
        <v>2186260</v>
      </c>
      <c r="U25" s="66">
        <f t="shared" si="2"/>
        <v>129740</v>
      </c>
    </row>
    <row r="26" spans="1:21" ht="20.100000000000001" customHeight="1" x14ac:dyDescent="0.3">
      <c r="A26" s="136"/>
      <c r="B26" s="140"/>
      <c r="C26" s="105" t="s">
        <v>47</v>
      </c>
      <c r="D26" s="106" t="s">
        <v>15</v>
      </c>
      <c r="E26" s="71">
        <v>25</v>
      </c>
      <c r="F26" s="72">
        <v>6240000</v>
      </c>
      <c r="G26" s="72">
        <v>4687000</v>
      </c>
      <c r="H26" s="73">
        <f t="shared" si="3"/>
        <v>1553000</v>
      </c>
      <c r="I26" s="86">
        <v>395000</v>
      </c>
      <c r="J26" s="47">
        <f t="shared" si="4"/>
        <v>1158000</v>
      </c>
      <c r="K26" s="91">
        <f t="shared" si="5"/>
        <v>1042200</v>
      </c>
      <c r="L26" s="64">
        <f t="shared" si="6"/>
        <v>115800</v>
      </c>
      <c r="M26" s="71">
        <v>5</v>
      </c>
      <c r="N26" s="73">
        <v>1248000</v>
      </c>
      <c r="O26" s="94">
        <f t="shared" si="7"/>
        <v>1216940</v>
      </c>
      <c r="P26" s="72">
        <v>310600</v>
      </c>
      <c r="Q26" s="64">
        <f t="shared" si="8"/>
        <v>31060</v>
      </c>
      <c r="R26" s="74">
        <f t="shared" si="9"/>
        <v>7488000</v>
      </c>
      <c r="S26" s="96">
        <f t="shared" si="0"/>
        <v>395000</v>
      </c>
      <c r="T26" s="98">
        <f t="shared" si="1"/>
        <v>2259140</v>
      </c>
      <c r="U26" s="66">
        <f t="shared" si="2"/>
        <v>146860</v>
      </c>
    </row>
    <row r="27" spans="1:21" ht="20.100000000000001" customHeight="1" x14ac:dyDescent="0.3">
      <c r="A27" s="137"/>
      <c r="B27" s="141"/>
      <c r="C27" s="108" t="s">
        <v>76</v>
      </c>
      <c r="D27" s="109" t="s">
        <v>92</v>
      </c>
      <c r="E27" s="75">
        <v>25</v>
      </c>
      <c r="F27" s="76">
        <v>6240000</v>
      </c>
      <c r="G27" s="76">
        <v>4077000</v>
      </c>
      <c r="H27" s="73">
        <f t="shared" si="3"/>
        <v>2163000</v>
      </c>
      <c r="I27" s="88">
        <v>871000</v>
      </c>
      <c r="J27" s="47">
        <f t="shared" si="4"/>
        <v>1292000</v>
      </c>
      <c r="K27" s="91">
        <f t="shared" si="5"/>
        <v>1162800</v>
      </c>
      <c r="L27" s="64">
        <f t="shared" si="6"/>
        <v>129200</v>
      </c>
      <c r="M27" s="77">
        <v>5</v>
      </c>
      <c r="N27" s="73">
        <v>1248000</v>
      </c>
      <c r="O27" s="94">
        <f t="shared" si="7"/>
        <v>1204740</v>
      </c>
      <c r="P27" s="72">
        <v>432600</v>
      </c>
      <c r="Q27" s="64">
        <f t="shared" si="8"/>
        <v>43260</v>
      </c>
      <c r="R27" s="74">
        <f t="shared" si="9"/>
        <v>7488000</v>
      </c>
      <c r="S27" s="96">
        <f t="shared" si="0"/>
        <v>871000</v>
      </c>
      <c r="T27" s="98">
        <f t="shared" si="1"/>
        <v>2367540</v>
      </c>
      <c r="U27" s="66">
        <f t="shared" si="2"/>
        <v>172460</v>
      </c>
    </row>
    <row r="28" spans="1:21" ht="20.100000000000001" customHeight="1" thickBot="1" x14ac:dyDescent="0.35">
      <c r="A28" s="138"/>
      <c r="B28" s="142"/>
      <c r="C28" s="110" t="s">
        <v>77</v>
      </c>
      <c r="D28" s="111" t="s">
        <v>16</v>
      </c>
      <c r="E28" s="78">
        <v>25</v>
      </c>
      <c r="F28" s="79">
        <v>6240000</v>
      </c>
      <c r="G28" s="79">
        <v>0</v>
      </c>
      <c r="H28" s="80">
        <f t="shared" si="3"/>
        <v>6240000</v>
      </c>
      <c r="I28" s="89">
        <v>3744000</v>
      </c>
      <c r="J28" s="48">
        <f t="shared" si="4"/>
        <v>2496000</v>
      </c>
      <c r="K28" s="92">
        <f t="shared" si="5"/>
        <v>2246400</v>
      </c>
      <c r="L28" s="65">
        <f t="shared" si="6"/>
        <v>249600</v>
      </c>
      <c r="M28" s="81">
        <v>5</v>
      </c>
      <c r="N28" s="82">
        <v>1248000</v>
      </c>
      <c r="O28" s="95">
        <f t="shared" si="7"/>
        <v>1204740</v>
      </c>
      <c r="P28" s="83">
        <v>432600</v>
      </c>
      <c r="Q28" s="65">
        <f t="shared" si="8"/>
        <v>43260</v>
      </c>
      <c r="R28" s="84">
        <f t="shared" si="9"/>
        <v>7488000</v>
      </c>
      <c r="S28" s="97">
        <f t="shared" si="0"/>
        <v>3744000</v>
      </c>
      <c r="T28" s="99">
        <f t="shared" si="1"/>
        <v>3451140</v>
      </c>
      <c r="U28" s="67">
        <f t="shared" si="2"/>
        <v>292860</v>
      </c>
    </row>
    <row r="30" spans="1:21" x14ac:dyDescent="0.3">
      <c r="A30" t="s">
        <v>91</v>
      </c>
    </row>
    <row r="31" spans="1:21" x14ac:dyDescent="0.3">
      <c r="A31" t="s">
        <v>94</v>
      </c>
    </row>
  </sheetData>
  <mergeCells count="14">
    <mergeCell ref="R3:U3"/>
    <mergeCell ref="A25:A28"/>
    <mergeCell ref="B25:B28"/>
    <mergeCell ref="A1:Q2"/>
    <mergeCell ref="A5:A16"/>
    <mergeCell ref="B5:B8"/>
    <mergeCell ref="B9:B12"/>
    <mergeCell ref="B13:B16"/>
    <mergeCell ref="A17:A24"/>
    <mergeCell ref="B17:B20"/>
    <mergeCell ref="B21:B24"/>
    <mergeCell ref="A3:D4"/>
    <mergeCell ref="E3:L3"/>
    <mergeCell ref="M3:Q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7B296-E812-4F31-B209-94A60EA3B89E}">
  <dimension ref="B4:D27"/>
  <sheetViews>
    <sheetView workbookViewId="0">
      <selection activeCell="B4" sqref="B4:B27"/>
    </sheetView>
  </sheetViews>
  <sheetFormatPr defaultRowHeight="16.5" x14ac:dyDescent="0.3"/>
  <cols>
    <col min="2" max="2" width="16" customWidth="1"/>
  </cols>
  <sheetData>
    <row r="4" spans="2:4" x14ac:dyDescent="0.3">
      <c r="B4" s="25" t="s">
        <v>12</v>
      </c>
      <c r="D4" t="s">
        <v>59</v>
      </c>
    </row>
    <row r="5" spans="2:4" x14ac:dyDescent="0.3">
      <c r="B5" s="25" t="s">
        <v>14</v>
      </c>
      <c r="D5" t="s">
        <v>60</v>
      </c>
    </row>
    <row r="6" spans="2:4" x14ac:dyDescent="0.3">
      <c r="B6" s="53" t="s">
        <v>67</v>
      </c>
    </row>
    <row r="7" spans="2:4" x14ac:dyDescent="0.3">
      <c r="B7" s="25" t="s">
        <v>51</v>
      </c>
      <c r="D7">
        <v>90</v>
      </c>
    </row>
    <row r="8" spans="2:4" x14ac:dyDescent="0.3">
      <c r="B8" s="25" t="s">
        <v>17</v>
      </c>
      <c r="D8">
        <v>100</v>
      </c>
    </row>
    <row r="9" spans="2:4" x14ac:dyDescent="0.3">
      <c r="B9" s="25" t="s">
        <v>18</v>
      </c>
    </row>
    <row r="10" spans="2:4" x14ac:dyDescent="0.3">
      <c r="B10" s="53" t="s">
        <v>69</v>
      </c>
    </row>
    <row r="11" spans="2:4" x14ac:dyDescent="0.3">
      <c r="B11" s="25" t="s">
        <v>52</v>
      </c>
      <c r="D11" t="s">
        <v>61</v>
      </c>
    </row>
    <row r="12" spans="2:4" x14ac:dyDescent="0.3">
      <c r="B12" s="25" t="s">
        <v>19</v>
      </c>
      <c r="D12" t="s">
        <v>62</v>
      </c>
    </row>
    <row r="13" spans="2:4" x14ac:dyDescent="0.3">
      <c r="B13" s="25" t="s">
        <v>20</v>
      </c>
    </row>
    <row r="14" spans="2:4" x14ac:dyDescent="0.3">
      <c r="B14" s="53" t="s">
        <v>71</v>
      </c>
    </row>
    <row r="15" spans="2:4" x14ac:dyDescent="0.3">
      <c r="B15" s="25" t="s">
        <v>53</v>
      </c>
    </row>
    <row r="16" spans="2:4" x14ac:dyDescent="0.3">
      <c r="B16" s="25" t="s">
        <v>22</v>
      </c>
    </row>
    <row r="17" spans="2:2" x14ac:dyDescent="0.3">
      <c r="B17" s="25" t="s">
        <v>23</v>
      </c>
    </row>
    <row r="18" spans="2:2" x14ac:dyDescent="0.3">
      <c r="B18" s="53" t="s">
        <v>73</v>
      </c>
    </row>
    <row r="19" spans="2:2" x14ac:dyDescent="0.3">
      <c r="B19" s="25" t="s">
        <v>54</v>
      </c>
    </row>
    <row r="20" spans="2:2" x14ac:dyDescent="0.3">
      <c r="B20" s="25" t="s">
        <v>24</v>
      </c>
    </row>
    <row r="21" spans="2:2" x14ac:dyDescent="0.3">
      <c r="B21" s="25" t="s">
        <v>25</v>
      </c>
    </row>
    <row r="22" spans="2:2" x14ac:dyDescent="0.3">
      <c r="B22" s="53" t="s">
        <v>75</v>
      </c>
    </row>
    <row r="23" spans="2:2" x14ac:dyDescent="0.3">
      <c r="B23" s="25" t="s">
        <v>55</v>
      </c>
    </row>
    <row r="24" spans="2:2" x14ac:dyDescent="0.3">
      <c r="B24" s="25" t="s">
        <v>27</v>
      </c>
    </row>
    <row r="25" spans="2:2" x14ac:dyDescent="0.3">
      <c r="B25" s="25" t="s">
        <v>28</v>
      </c>
    </row>
    <row r="26" spans="2:2" x14ac:dyDescent="0.3">
      <c r="B26" s="53" t="s">
        <v>78</v>
      </c>
    </row>
    <row r="27" spans="2:2" ht="17.25" thickBot="1" x14ac:dyDescent="0.35">
      <c r="B27" s="26" t="s">
        <v>56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1A5E-1806-4DA4-8F47-D69C4724CE0A}">
  <sheetPr>
    <pageSetUpPr fitToPage="1"/>
  </sheetPr>
  <dimension ref="A1:AA31"/>
  <sheetViews>
    <sheetView workbookViewId="0">
      <selection sqref="A1:U1"/>
    </sheetView>
  </sheetViews>
  <sheetFormatPr defaultRowHeight="16.5" x14ac:dyDescent="0.3"/>
  <cols>
    <col min="1" max="1" width="7" customWidth="1"/>
    <col min="2" max="2" width="9.375" customWidth="1"/>
    <col min="3" max="3" width="15.125" customWidth="1"/>
    <col min="4" max="4" width="11.5" bestFit="1" customWidth="1"/>
    <col min="5" max="5" width="8.5" bestFit="1" customWidth="1"/>
    <col min="6" max="7" width="13.25" bestFit="1" customWidth="1"/>
    <col min="8" max="8" width="12" bestFit="1" customWidth="1"/>
    <col min="9" max="9" width="12.375" customWidth="1"/>
    <col min="10" max="12" width="11.375" customWidth="1"/>
    <col min="13" max="13" width="11.5" customWidth="1"/>
    <col min="14" max="15" width="12.375" customWidth="1"/>
    <col min="16" max="16" width="12" customWidth="1"/>
    <col min="17" max="17" width="8.5" bestFit="1" customWidth="1"/>
    <col min="18" max="19" width="13.25" bestFit="1" customWidth="1"/>
    <col min="20" max="20" width="12" bestFit="1" customWidth="1"/>
    <col min="21" max="21" width="10.25" bestFit="1" customWidth="1"/>
    <col min="22" max="22" width="12.875" bestFit="1" customWidth="1"/>
    <col min="23" max="23" width="13" customWidth="1"/>
    <col min="24" max="24" width="10.25" bestFit="1" customWidth="1"/>
    <col min="25" max="25" width="10.375" customWidth="1"/>
    <col min="26" max="27" width="10.25" customWidth="1"/>
  </cols>
  <sheetData>
    <row r="1" spans="1:27" ht="22.5" x14ac:dyDescent="0.3">
      <c r="A1" s="156" t="s">
        <v>57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"/>
      <c r="W1" s="1"/>
      <c r="X1" s="2"/>
      <c r="Y1" s="2"/>
      <c r="Z1" s="2"/>
      <c r="AA1" s="2"/>
    </row>
    <row r="2" spans="1:27" ht="17.25" thickBot="1" x14ac:dyDescent="0.35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"/>
      <c r="W2" s="1"/>
      <c r="X2" s="2"/>
      <c r="Y2" s="2"/>
      <c r="Z2" s="2"/>
      <c r="AA2" s="2"/>
    </row>
    <row r="3" spans="1:27" ht="18" customHeight="1" thickBot="1" x14ac:dyDescent="0.35">
      <c r="A3" s="177" t="s">
        <v>1</v>
      </c>
      <c r="B3" s="178"/>
      <c r="C3" s="178"/>
      <c r="D3" s="178"/>
      <c r="E3" s="181" t="s">
        <v>2</v>
      </c>
      <c r="F3" s="182"/>
      <c r="G3" s="182"/>
      <c r="H3" s="182"/>
      <c r="I3" s="183"/>
      <c r="J3" s="183"/>
      <c r="K3" s="183"/>
      <c r="L3" s="183"/>
      <c r="M3" s="183"/>
      <c r="N3" s="183"/>
      <c r="O3" s="43"/>
      <c r="P3" s="43"/>
      <c r="Q3" s="178" t="s">
        <v>3</v>
      </c>
      <c r="R3" s="178"/>
      <c r="S3" s="184"/>
      <c r="T3" s="184"/>
      <c r="U3" s="185"/>
      <c r="V3" s="173" t="s">
        <v>36</v>
      </c>
      <c r="W3" s="174"/>
      <c r="X3" s="174"/>
      <c r="Y3" s="169" t="s">
        <v>37</v>
      </c>
      <c r="Z3" s="170"/>
      <c r="AA3" s="171"/>
    </row>
    <row r="4" spans="1:27" ht="36.75" thickTop="1" x14ac:dyDescent="0.3">
      <c r="A4" s="179"/>
      <c r="B4" s="180"/>
      <c r="C4" s="180"/>
      <c r="D4" s="180"/>
      <c r="E4" s="20" t="s">
        <v>4</v>
      </c>
      <c r="F4" s="20" t="s">
        <v>5</v>
      </c>
      <c r="G4" s="20" t="s">
        <v>6</v>
      </c>
      <c r="H4" s="21" t="s">
        <v>7</v>
      </c>
      <c r="I4" s="28" t="s">
        <v>35</v>
      </c>
      <c r="J4" s="46" t="s">
        <v>42</v>
      </c>
      <c r="K4" s="49" t="s">
        <v>48</v>
      </c>
      <c r="L4" s="27" t="s">
        <v>58</v>
      </c>
      <c r="M4" s="30" t="s">
        <v>44</v>
      </c>
      <c r="N4" s="31" t="s">
        <v>43</v>
      </c>
      <c r="O4" s="39" t="s">
        <v>49</v>
      </c>
      <c r="P4" s="39" t="s">
        <v>50</v>
      </c>
      <c r="Q4" s="3" t="s">
        <v>4</v>
      </c>
      <c r="R4" s="4" t="s">
        <v>5</v>
      </c>
      <c r="S4" s="5" t="s">
        <v>8</v>
      </c>
      <c r="T4" s="6" t="s">
        <v>9</v>
      </c>
      <c r="U4" s="7" t="s">
        <v>10</v>
      </c>
      <c r="V4" s="33" t="s">
        <v>39</v>
      </c>
      <c r="W4" s="38" t="s">
        <v>8</v>
      </c>
      <c r="X4" s="41" t="s">
        <v>10</v>
      </c>
      <c r="Y4" s="39" t="s">
        <v>38</v>
      </c>
      <c r="Z4" s="31" t="s">
        <v>40</v>
      </c>
      <c r="AA4" s="35" t="s">
        <v>41</v>
      </c>
    </row>
    <row r="5" spans="1:27" x14ac:dyDescent="0.3">
      <c r="A5" s="162" t="s">
        <v>11</v>
      </c>
      <c r="B5" s="165" t="s">
        <v>29</v>
      </c>
      <c r="C5" s="25" t="s">
        <v>79</v>
      </c>
      <c r="D5" s="8" t="s">
        <v>13</v>
      </c>
      <c r="E5" s="23">
        <v>15</v>
      </c>
      <c r="F5" s="10">
        <v>1872000</v>
      </c>
      <c r="G5" s="10">
        <v>1276000</v>
      </c>
      <c r="H5" s="11">
        <f>F5-G5</f>
        <v>596000</v>
      </c>
      <c r="I5" s="19">
        <v>596000</v>
      </c>
      <c r="J5" s="47">
        <f t="shared" ref="J5:J8" si="0">F5-G5-I5</f>
        <v>0</v>
      </c>
      <c r="K5" s="50">
        <f>J5*0.9</f>
        <v>0</v>
      </c>
      <c r="L5" s="29">
        <f>F5-G5-I5-K5</f>
        <v>0</v>
      </c>
      <c r="M5" s="12">
        <f>I5*0.9</f>
        <v>536400</v>
      </c>
      <c r="N5" s="22">
        <f>F5-G5-M5</f>
        <v>59600</v>
      </c>
      <c r="O5" s="44">
        <f>N5*0.9</f>
        <v>53640</v>
      </c>
      <c r="P5" s="22">
        <f>F5-G5-M5-O5</f>
        <v>5960</v>
      </c>
      <c r="Q5" s="9">
        <v>15</v>
      </c>
      <c r="R5" s="11">
        <v>1872000</v>
      </c>
      <c r="S5" s="14">
        <f>R5-U5</f>
        <v>1812400</v>
      </c>
      <c r="T5" s="15">
        <v>596000</v>
      </c>
      <c r="U5" s="13">
        <f>T5*0.1</f>
        <v>59600</v>
      </c>
      <c r="V5" s="34">
        <f t="shared" ref="V5:V26" si="1">I5</f>
        <v>596000</v>
      </c>
      <c r="W5" s="32">
        <f t="shared" ref="W5:W26" si="2">K5+S5</f>
        <v>1812400</v>
      </c>
      <c r="X5" s="42">
        <f t="shared" ref="X5:X28" si="3">L5+U5</f>
        <v>59600</v>
      </c>
      <c r="Y5" s="40">
        <f t="shared" ref="Y5:Y26" si="4">M5</f>
        <v>536400</v>
      </c>
      <c r="Z5" s="36">
        <f t="shared" ref="Z5:Z26" si="5">O5+S5</f>
        <v>1866040</v>
      </c>
      <c r="AA5" s="37">
        <f t="shared" ref="AA5:AA28" si="6">P5+U5</f>
        <v>65560</v>
      </c>
    </row>
    <row r="6" spans="1:27" x14ac:dyDescent="0.3">
      <c r="A6" s="172"/>
      <c r="B6" s="166"/>
      <c r="C6" s="25" t="s">
        <v>63</v>
      </c>
      <c r="D6" s="8" t="s">
        <v>15</v>
      </c>
      <c r="E6" s="23">
        <v>15</v>
      </c>
      <c r="F6" s="10">
        <v>1872000</v>
      </c>
      <c r="G6" s="10">
        <v>1128000</v>
      </c>
      <c r="H6" s="11">
        <f>F6-G6</f>
        <v>744000</v>
      </c>
      <c r="I6" s="19">
        <v>744000</v>
      </c>
      <c r="J6" s="47">
        <f t="shared" si="0"/>
        <v>0</v>
      </c>
      <c r="K6" s="50">
        <f t="shared" ref="K6:K28" si="7">J6*0.9</f>
        <v>0</v>
      </c>
      <c r="L6" s="29">
        <f t="shared" ref="L6:L28" si="8">F6-G6-I6-K6</f>
        <v>0</v>
      </c>
      <c r="M6" s="12">
        <f t="shared" ref="M6:M28" si="9">I6*0.9</f>
        <v>669600</v>
      </c>
      <c r="N6" s="22">
        <f t="shared" ref="N6:N28" si="10">F6-G6-M6</f>
        <v>74400</v>
      </c>
      <c r="O6" s="44">
        <f t="shared" ref="O6:O28" si="11">N6*0.9</f>
        <v>66960</v>
      </c>
      <c r="P6" s="22">
        <f t="shared" ref="P6:P28" si="12">F6-G6-M6-O6</f>
        <v>7440</v>
      </c>
      <c r="Q6" s="9">
        <v>15</v>
      </c>
      <c r="R6" s="11">
        <v>1872000</v>
      </c>
      <c r="S6" s="14">
        <f t="shared" ref="S6:S26" si="13">R6-U6</f>
        <v>1797600</v>
      </c>
      <c r="T6" s="15">
        <v>744000</v>
      </c>
      <c r="U6" s="13">
        <f t="shared" ref="U6:U26" si="14">T6*0.1</f>
        <v>74400</v>
      </c>
      <c r="V6" s="34">
        <f t="shared" si="1"/>
        <v>744000</v>
      </c>
      <c r="W6" s="32">
        <f t="shared" si="2"/>
        <v>1797600</v>
      </c>
      <c r="X6" s="42">
        <f t="shared" si="3"/>
        <v>74400</v>
      </c>
      <c r="Y6" s="40">
        <f t="shared" si="4"/>
        <v>669600</v>
      </c>
      <c r="Z6" s="36">
        <f t="shared" si="5"/>
        <v>1864560</v>
      </c>
      <c r="AA6" s="37">
        <f t="shared" si="6"/>
        <v>81840</v>
      </c>
    </row>
    <row r="7" spans="1:27" ht="22.5" x14ac:dyDescent="0.3">
      <c r="A7" s="172"/>
      <c r="B7" s="166"/>
      <c r="C7" s="53" t="s">
        <v>66</v>
      </c>
      <c r="D7" s="16" t="s">
        <v>92</v>
      </c>
      <c r="E7" s="23">
        <v>15</v>
      </c>
      <c r="F7" s="10">
        <v>1872000</v>
      </c>
      <c r="G7" s="10">
        <v>904000</v>
      </c>
      <c r="H7" s="11">
        <f t="shared" ref="H7:H28" si="15">F7-G7</f>
        <v>968000</v>
      </c>
      <c r="I7" s="19">
        <v>968000</v>
      </c>
      <c r="J7" s="47">
        <f t="shared" si="0"/>
        <v>0</v>
      </c>
      <c r="K7" s="50">
        <f t="shared" si="7"/>
        <v>0</v>
      </c>
      <c r="L7" s="29">
        <f t="shared" ref="L7" si="16">F7-G7-I7-K7</f>
        <v>0</v>
      </c>
      <c r="M7" s="12">
        <f t="shared" si="9"/>
        <v>871200</v>
      </c>
      <c r="N7" s="22">
        <f t="shared" si="10"/>
        <v>96800</v>
      </c>
      <c r="O7" s="44">
        <f t="shared" si="11"/>
        <v>87120</v>
      </c>
      <c r="P7" s="22">
        <f t="shared" si="12"/>
        <v>9680</v>
      </c>
      <c r="Q7" s="9">
        <v>15</v>
      </c>
      <c r="R7" s="11">
        <v>1872000</v>
      </c>
      <c r="S7" s="14">
        <f t="shared" ref="S7" si="17">R7-U7</f>
        <v>1775200</v>
      </c>
      <c r="T7" s="15">
        <v>968000</v>
      </c>
      <c r="U7" s="13">
        <f t="shared" ref="U7" si="18">T7*0.1</f>
        <v>96800</v>
      </c>
      <c r="V7" s="34">
        <f t="shared" ref="V7" si="19">I7</f>
        <v>968000</v>
      </c>
      <c r="W7" s="32">
        <f t="shared" ref="W7" si="20">K7+S7</f>
        <v>1775200</v>
      </c>
      <c r="X7" s="42">
        <f t="shared" si="3"/>
        <v>96800</v>
      </c>
      <c r="Y7" s="40">
        <f t="shared" ref="Y7" si="21">M7</f>
        <v>871200</v>
      </c>
      <c r="Z7" s="36">
        <f t="shared" ref="Z7" si="22">O7+S7</f>
        <v>1862320</v>
      </c>
      <c r="AA7" s="37">
        <f t="shared" si="6"/>
        <v>106480</v>
      </c>
    </row>
    <row r="8" spans="1:27" ht="22.5" x14ac:dyDescent="0.3">
      <c r="A8" s="172"/>
      <c r="B8" s="166"/>
      <c r="C8" s="25" t="s">
        <v>80</v>
      </c>
      <c r="D8" s="16" t="s">
        <v>16</v>
      </c>
      <c r="E8" s="23">
        <v>15</v>
      </c>
      <c r="F8" s="10">
        <v>1872000</v>
      </c>
      <c r="G8" s="10">
        <v>0</v>
      </c>
      <c r="H8" s="11">
        <f t="shared" si="15"/>
        <v>1872000</v>
      </c>
      <c r="I8" s="19">
        <v>1872000</v>
      </c>
      <c r="J8" s="47">
        <f t="shared" si="0"/>
        <v>0</v>
      </c>
      <c r="K8" s="50">
        <f t="shared" si="7"/>
        <v>0</v>
      </c>
      <c r="L8" s="29">
        <f t="shared" ref="L8" si="23">F8-G8-I8-K8</f>
        <v>0</v>
      </c>
      <c r="M8" s="12">
        <f t="shared" si="9"/>
        <v>1684800</v>
      </c>
      <c r="N8" s="22">
        <f t="shared" si="10"/>
        <v>187200</v>
      </c>
      <c r="O8" s="44">
        <f t="shared" si="11"/>
        <v>168480</v>
      </c>
      <c r="P8" s="22">
        <f t="shared" si="12"/>
        <v>18720</v>
      </c>
      <c r="Q8" s="9">
        <v>15</v>
      </c>
      <c r="R8" s="11">
        <v>1872000</v>
      </c>
      <c r="S8" s="14">
        <f t="shared" si="13"/>
        <v>1775200</v>
      </c>
      <c r="T8" s="15">
        <v>968000</v>
      </c>
      <c r="U8" s="13">
        <f t="shared" si="14"/>
        <v>96800</v>
      </c>
      <c r="V8" s="34">
        <f t="shared" si="1"/>
        <v>1872000</v>
      </c>
      <c r="W8" s="32">
        <f t="shared" si="2"/>
        <v>1775200</v>
      </c>
      <c r="X8" s="42">
        <f t="shared" si="3"/>
        <v>96800</v>
      </c>
      <c r="Y8" s="40">
        <f t="shared" si="4"/>
        <v>1684800</v>
      </c>
      <c r="Z8" s="36">
        <f t="shared" si="5"/>
        <v>1943680</v>
      </c>
      <c r="AA8" s="37">
        <f t="shared" si="6"/>
        <v>115520</v>
      </c>
    </row>
    <row r="9" spans="1:27" x14ac:dyDescent="0.3">
      <c r="A9" s="172"/>
      <c r="B9" s="165" t="s">
        <v>30</v>
      </c>
      <c r="C9" s="25" t="s">
        <v>81</v>
      </c>
      <c r="D9" s="8" t="s">
        <v>13</v>
      </c>
      <c r="E9" s="23">
        <v>20</v>
      </c>
      <c r="F9" s="10">
        <v>2496000</v>
      </c>
      <c r="G9" s="10">
        <v>1746000</v>
      </c>
      <c r="H9" s="11">
        <f t="shared" si="15"/>
        <v>750000</v>
      </c>
      <c r="I9" s="19">
        <v>422000</v>
      </c>
      <c r="J9" s="47">
        <f>F9-G9-I9</f>
        <v>328000</v>
      </c>
      <c r="K9" s="50">
        <f t="shared" si="7"/>
        <v>295200</v>
      </c>
      <c r="L9" s="29">
        <f t="shared" si="8"/>
        <v>32800</v>
      </c>
      <c r="M9" s="12">
        <f t="shared" si="9"/>
        <v>379800</v>
      </c>
      <c r="N9" s="22">
        <f t="shared" si="10"/>
        <v>370200</v>
      </c>
      <c r="O9" s="44">
        <f t="shared" si="11"/>
        <v>333180</v>
      </c>
      <c r="P9" s="22">
        <f t="shared" si="12"/>
        <v>37020</v>
      </c>
      <c r="Q9" s="9">
        <v>10</v>
      </c>
      <c r="R9" s="11">
        <v>1248000</v>
      </c>
      <c r="S9" s="14">
        <f t="shared" si="13"/>
        <v>1235900</v>
      </c>
      <c r="T9" s="15">
        <v>121000</v>
      </c>
      <c r="U9" s="13">
        <f t="shared" si="14"/>
        <v>12100</v>
      </c>
      <c r="V9" s="34">
        <f t="shared" si="1"/>
        <v>422000</v>
      </c>
      <c r="W9" s="32">
        <f t="shared" si="2"/>
        <v>1531100</v>
      </c>
      <c r="X9" s="42">
        <f t="shared" si="3"/>
        <v>44900</v>
      </c>
      <c r="Y9" s="40">
        <f t="shared" si="4"/>
        <v>379800</v>
      </c>
      <c r="Z9" s="36">
        <f t="shared" si="5"/>
        <v>1569080</v>
      </c>
      <c r="AA9" s="37">
        <f t="shared" si="6"/>
        <v>49120</v>
      </c>
    </row>
    <row r="10" spans="1:27" x14ac:dyDescent="0.3">
      <c r="A10" s="172"/>
      <c r="B10" s="166"/>
      <c r="C10" s="25" t="s">
        <v>64</v>
      </c>
      <c r="D10" s="8" t="s">
        <v>15</v>
      </c>
      <c r="E10" s="23">
        <v>20</v>
      </c>
      <c r="F10" s="10">
        <v>2496000</v>
      </c>
      <c r="G10" s="10">
        <v>1542000</v>
      </c>
      <c r="H10" s="11">
        <f t="shared" si="15"/>
        <v>954000</v>
      </c>
      <c r="I10" s="19">
        <v>591000</v>
      </c>
      <c r="J10" s="47">
        <f t="shared" ref="J10:J28" si="24">F10-G10-I10</f>
        <v>363000</v>
      </c>
      <c r="K10" s="50">
        <f t="shared" si="7"/>
        <v>326700</v>
      </c>
      <c r="L10" s="29">
        <f t="shared" si="8"/>
        <v>36300</v>
      </c>
      <c r="M10" s="12">
        <f t="shared" si="9"/>
        <v>531900</v>
      </c>
      <c r="N10" s="22">
        <f t="shared" si="10"/>
        <v>422100</v>
      </c>
      <c r="O10" s="44">
        <f t="shared" si="11"/>
        <v>379890</v>
      </c>
      <c r="P10" s="22">
        <f t="shared" si="12"/>
        <v>42210</v>
      </c>
      <c r="Q10" s="9">
        <v>10</v>
      </c>
      <c r="R10" s="11">
        <v>1248000</v>
      </c>
      <c r="S10" s="14">
        <f t="shared" si="13"/>
        <v>1222700</v>
      </c>
      <c r="T10" s="15">
        <v>253000</v>
      </c>
      <c r="U10" s="13">
        <f t="shared" si="14"/>
        <v>25300</v>
      </c>
      <c r="V10" s="34">
        <f t="shared" si="1"/>
        <v>591000</v>
      </c>
      <c r="W10" s="32">
        <f t="shared" si="2"/>
        <v>1549400</v>
      </c>
      <c r="X10" s="42">
        <f t="shared" si="3"/>
        <v>61600</v>
      </c>
      <c r="Y10" s="40">
        <f t="shared" si="4"/>
        <v>531900</v>
      </c>
      <c r="Z10" s="36">
        <f t="shared" si="5"/>
        <v>1602590</v>
      </c>
      <c r="AA10" s="37">
        <f t="shared" si="6"/>
        <v>67510</v>
      </c>
    </row>
    <row r="11" spans="1:27" ht="22.5" x14ac:dyDescent="0.3">
      <c r="A11" s="172"/>
      <c r="B11" s="166"/>
      <c r="C11" s="53" t="s">
        <v>68</v>
      </c>
      <c r="D11" s="16" t="s">
        <v>92</v>
      </c>
      <c r="E11" s="23">
        <v>20</v>
      </c>
      <c r="F11" s="10">
        <v>2496000</v>
      </c>
      <c r="G11" s="10">
        <v>1236000</v>
      </c>
      <c r="H11" s="11">
        <f t="shared" si="15"/>
        <v>1260000</v>
      </c>
      <c r="I11" s="19">
        <v>845000</v>
      </c>
      <c r="J11" s="47">
        <f t="shared" si="24"/>
        <v>415000</v>
      </c>
      <c r="K11" s="50">
        <f t="shared" si="7"/>
        <v>373500</v>
      </c>
      <c r="L11" s="29">
        <f t="shared" si="8"/>
        <v>41500</v>
      </c>
      <c r="M11" s="12">
        <f t="shared" si="9"/>
        <v>760500</v>
      </c>
      <c r="N11" s="22">
        <f t="shared" si="10"/>
        <v>499500</v>
      </c>
      <c r="O11" s="44">
        <f t="shared" si="11"/>
        <v>449550</v>
      </c>
      <c r="P11" s="22">
        <f t="shared" si="12"/>
        <v>49950</v>
      </c>
      <c r="Q11" s="9">
        <v>10</v>
      </c>
      <c r="R11" s="11">
        <v>1248000</v>
      </c>
      <c r="S11" s="14">
        <f t="shared" ref="S11" si="25">R11-U11</f>
        <v>1202900</v>
      </c>
      <c r="T11" s="15">
        <v>451000</v>
      </c>
      <c r="U11" s="13">
        <f t="shared" ref="U11" si="26">T11*0.1</f>
        <v>45100</v>
      </c>
      <c r="V11" s="34">
        <f t="shared" ref="V11" si="27">I11</f>
        <v>845000</v>
      </c>
      <c r="W11" s="32">
        <f t="shared" ref="W11" si="28">K11+S11</f>
        <v>1576400</v>
      </c>
      <c r="X11" s="42">
        <f t="shared" si="3"/>
        <v>86600</v>
      </c>
      <c r="Y11" s="40">
        <f t="shared" ref="Y11" si="29">M11</f>
        <v>760500</v>
      </c>
      <c r="Z11" s="36">
        <f t="shared" ref="Z11" si="30">O11+S11</f>
        <v>1652450</v>
      </c>
      <c r="AA11" s="37">
        <f t="shared" si="6"/>
        <v>95050</v>
      </c>
    </row>
    <row r="12" spans="1:27" ht="22.5" x14ac:dyDescent="0.3">
      <c r="A12" s="172"/>
      <c r="B12" s="166"/>
      <c r="C12" s="25" t="s">
        <v>65</v>
      </c>
      <c r="D12" s="16" t="s">
        <v>16</v>
      </c>
      <c r="E12" s="23">
        <v>20</v>
      </c>
      <c r="F12" s="10">
        <v>2496000</v>
      </c>
      <c r="G12" s="10">
        <v>0</v>
      </c>
      <c r="H12" s="11">
        <f t="shared" si="15"/>
        <v>2496000</v>
      </c>
      <c r="I12" s="19">
        <v>1872000</v>
      </c>
      <c r="J12" s="47">
        <f t="shared" si="24"/>
        <v>624000</v>
      </c>
      <c r="K12" s="50">
        <f t="shared" si="7"/>
        <v>561600</v>
      </c>
      <c r="L12" s="29">
        <f t="shared" si="8"/>
        <v>62400</v>
      </c>
      <c r="M12" s="12">
        <f t="shared" si="9"/>
        <v>1684800</v>
      </c>
      <c r="N12" s="22">
        <f t="shared" si="10"/>
        <v>811200</v>
      </c>
      <c r="O12" s="44">
        <f t="shared" si="11"/>
        <v>730080</v>
      </c>
      <c r="P12" s="22">
        <f t="shared" si="12"/>
        <v>81120</v>
      </c>
      <c r="Q12" s="9">
        <v>10</v>
      </c>
      <c r="R12" s="11">
        <v>1248000</v>
      </c>
      <c r="S12" s="14">
        <f t="shared" si="13"/>
        <v>1202900</v>
      </c>
      <c r="T12" s="15">
        <v>451000</v>
      </c>
      <c r="U12" s="13">
        <f t="shared" si="14"/>
        <v>45100</v>
      </c>
      <c r="V12" s="34">
        <f t="shared" si="1"/>
        <v>1872000</v>
      </c>
      <c r="W12" s="32">
        <f t="shared" si="2"/>
        <v>1764500</v>
      </c>
      <c r="X12" s="42">
        <f t="shared" si="3"/>
        <v>107500</v>
      </c>
      <c r="Y12" s="40">
        <f t="shared" si="4"/>
        <v>1684800</v>
      </c>
      <c r="Z12" s="36">
        <f t="shared" si="5"/>
        <v>1932980</v>
      </c>
      <c r="AA12" s="37">
        <f t="shared" si="6"/>
        <v>126220</v>
      </c>
    </row>
    <row r="13" spans="1:27" x14ac:dyDescent="0.3">
      <c r="A13" s="172"/>
      <c r="B13" s="165" t="s">
        <v>31</v>
      </c>
      <c r="C13" s="25" t="s">
        <v>82</v>
      </c>
      <c r="D13" s="8" t="s">
        <v>13</v>
      </c>
      <c r="E13" s="23">
        <v>20</v>
      </c>
      <c r="F13" s="10">
        <v>2496000</v>
      </c>
      <c r="G13" s="10">
        <v>1811000</v>
      </c>
      <c r="H13" s="11">
        <f t="shared" si="15"/>
        <v>685000</v>
      </c>
      <c r="I13" s="19">
        <v>367000</v>
      </c>
      <c r="J13" s="47">
        <f t="shared" si="24"/>
        <v>318000</v>
      </c>
      <c r="K13" s="50">
        <f t="shared" si="7"/>
        <v>286200</v>
      </c>
      <c r="L13" s="29">
        <f t="shared" si="8"/>
        <v>31800</v>
      </c>
      <c r="M13" s="12">
        <f t="shared" si="9"/>
        <v>330300</v>
      </c>
      <c r="N13" s="22">
        <f t="shared" si="10"/>
        <v>354700</v>
      </c>
      <c r="O13" s="44">
        <f t="shared" si="11"/>
        <v>319230</v>
      </c>
      <c r="P13" s="22">
        <f t="shared" si="12"/>
        <v>35470</v>
      </c>
      <c r="Q13" s="9">
        <v>10</v>
      </c>
      <c r="R13" s="11">
        <v>1248000</v>
      </c>
      <c r="S13" s="14">
        <f t="shared" si="13"/>
        <v>1240200</v>
      </c>
      <c r="T13" s="15">
        <v>78000</v>
      </c>
      <c r="U13" s="13">
        <f t="shared" si="14"/>
        <v>7800</v>
      </c>
      <c r="V13" s="34">
        <f t="shared" si="1"/>
        <v>367000</v>
      </c>
      <c r="W13" s="32">
        <f t="shared" si="2"/>
        <v>1526400</v>
      </c>
      <c r="X13" s="42">
        <f t="shared" si="3"/>
        <v>39600</v>
      </c>
      <c r="Y13" s="40">
        <f t="shared" si="4"/>
        <v>330300</v>
      </c>
      <c r="Z13" s="36">
        <f t="shared" si="5"/>
        <v>1559430</v>
      </c>
      <c r="AA13" s="37">
        <f t="shared" si="6"/>
        <v>43270</v>
      </c>
    </row>
    <row r="14" spans="1:27" x14ac:dyDescent="0.3">
      <c r="A14" s="172"/>
      <c r="B14" s="165"/>
      <c r="C14" s="25" t="s">
        <v>83</v>
      </c>
      <c r="D14" s="8" t="s">
        <v>15</v>
      </c>
      <c r="E14" s="23">
        <v>20</v>
      </c>
      <c r="F14" s="10">
        <v>2496000</v>
      </c>
      <c r="G14" s="10">
        <v>1600000</v>
      </c>
      <c r="H14" s="11">
        <f t="shared" si="15"/>
        <v>896000</v>
      </c>
      <c r="I14" s="19">
        <v>543000</v>
      </c>
      <c r="J14" s="47">
        <f t="shared" si="24"/>
        <v>353000</v>
      </c>
      <c r="K14" s="50">
        <f t="shared" si="7"/>
        <v>317700</v>
      </c>
      <c r="L14" s="29">
        <f t="shared" si="8"/>
        <v>35300</v>
      </c>
      <c r="M14" s="12">
        <f t="shared" si="9"/>
        <v>488700</v>
      </c>
      <c r="N14" s="22">
        <f t="shared" si="10"/>
        <v>407300</v>
      </c>
      <c r="O14" s="44">
        <f t="shared" si="11"/>
        <v>366570</v>
      </c>
      <c r="P14" s="22">
        <f t="shared" si="12"/>
        <v>40730</v>
      </c>
      <c r="Q14" s="9">
        <v>10</v>
      </c>
      <c r="R14" s="11">
        <v>1248000</v>
      </c>
      <c r="S14" s="14">
        <f t="shared" si="13"/>
        <v>1226400</v>
      </c>
      <c r="T14" s="15">
        <v>216000</v>
      </c>
      <c r="U14" s="13">
        <f t="shared" si="14"/>
        <v>21600</v>
      </c>
      <c r="V14" s="34">
        <f t="shared" si="1"/>
        <v>543000</v>
      </c>
      <c r="W14" s="32">
        <f t="shared" si="2"/>
        <v>1544100</v>
      </c>
      <c r="X14" s="42">
        <f t="shared" si="3"/>
        <v>56900</v>
      </c>
      <c r="Y14" s="40">
        <f t="shared" si="4"/>
        <v>488700</v>
      </c>
      <c r="Z14" s="36">
        <f t="shared" si="5"/>
        <v>1592970</v>
      </c>
      <c r="AA14" s="37">
        <f t="shared" si="6"/>
        <v>62330</v>
      </c>
    </row>
    <row r="15" spans="1:27" ht="22.5" x14ac:dyDescent="0.3">
      <c r="A15" s="172"/>
      <c r="B15" s="165"/>
      <c r="C15" s="53" t="s">
        <v>70</v>
      </c>
      <c r="D15" s="16" t="s">
        <v>92</v>
      </c>
      <c r="E15" s="23">
        <v>20</v>
      </c>
      <c r="F15" s="10">
        <v>2496000</v>
      </c>
      <c r="G15" s="10">
        <v>1283000</v>
      </c>
      <c r="H15" s="11">
        <f t="shared" si="15"/>
        <v>1213000</v>
      </c>
      <c r="I15" s="19">
        <v>807000</v>
      </c>
      <c r="J15" s="47">
        <f t="shared" si="24"/>
        <v>406000</v>
      </c>
      <c r="K15" s="50">
        <f t="shared" si="7"/>
        <v>365400</v>
      </c>
      <c r="L15" s="29">
        <f t="shared" si="8"/>
        <v>40600</v>
      </c>
      <c r="M15" s="12">
        <f t="shared" si="9"/>
        <v>726300</v>
      </c>
      <c r="N15" s="22">
        <f t="shared" si="10"/>
        <v>486700</v>
      </c>
      <c r="O15" s="44">
        <f t="shared" si="11"/>
        <v>438030</v>
      </c>
      <c r="P15" s="22">
        <f t="shared" si="12"/>
        <v>48670</v>
      </c>
      <c r="Q15" s="9">
        <v>10</v>
      </c>
      <c r="R15" s="11">
        <v>1248000</v>
      </c>
      <c r="S15" s="14">
        <f t="shared" ref="S15" si="31">R15-U15</f>
        <v>1205800</v>
      </c>
      <c r="T15" s="15">
        <v>422000</v>
      </c>
      <c r="U15" s="13">
        <f t="shared" ref="U15" si="32">T15*0.1</f>
        <v>42200</v>
      </c>
      <c r="V15" s="34">
        <f t="shared" ref="V15" si="33">I15</f>
        <v>807000</v>
      </c>
      <c r="W15" s="32">
        <f t="shared" ref="W15" si="34">K15+S15</f>
        <v>1571200</v>
      </c>
      <c r="X15" s="42">
        <f t="shared" si="3"/>
        <v>82800</v>
      </c>
      <c r="Y15" s="40">
        <f t="shared" ref="Y15" si="35">M15</f>
        <v>726300</v>
      </c>
      <c r="Z15" s="36">
        <f t="shared" ref="Z15" si="36">O15+S15</f>
        <v>1643830</v>
      </c>
      <c r="AA15" s="37">
        <f t="shared" si="6"/>
        <v>90870</v>
      </c>
    </row>
    <row r="16" spans="1:27" ht="22.5" x14ac:dyDescent="0.3">
      <c r="A16" s="172"/>
      <c r="B16" s="165"/>
      <c r="C16" s="25" t="s">
        <v>84</v>
      </c>
      <c r="D16" s="16" t="s">
        <v>16</v>
      </c>
      <c r="E16" s="23">
        <v>20</v>
      </c>
      <c r="F16" s="10">
        <v>2496000</v>
      </c>
      <c r="G16" s="10">
        <v>0</v>
      </c>
      <c r="H16" s="11">
        <f t="shared" si="15"/>
        <v>2496000</v>
      </c>
      <c r="I16" s="19">
        <v>1872000</v>
      </c>
      <c r="J16" s="47">
        <f t="shared" si="24"/>
        <v>624000</v>
      </c>
      <c r="K16" s="50">
        <f t="shared" si="7"/>
        <v>561600</v>
      </c>
      <c r="L16" s="29">
        <f t="shared" si="8"/>
        <v>62400</v>
      </c>
      <c r="M16" s="12">
        <f t="shared" si="9"/>
        <v>1684800</v>
      </c>
      <c r="N16" s="22">
        <f t="shared" si="10"/>
        <v>811200</v>
      </c>
      <c r="O16" s="44">
        <f t="shared" si="11"/>
        <v>730080</v>
      </c>
      <c r="P16" s="22">
        <f t="shared" si="12"/>
        <v>81120</v>
      </c>
      <c r="Q16" s="9">
        <v>10</v>
      </c>
      <c r="R16" s="11">
        <v>1248000</v>
      </c>
      <c r="S16" s="14">
        <f t="shared" si="13"/>
        <v>1205800</v>
      </c>
      <c r="T16" s="15">
        <v>422000</v>
      </c>
      <c r="U16" s="13">
        <f t="shared" si="14"/>
        <v>42200</v>
      </c>
      <c r="V16" s="34">
        <f t="shared" si="1"/>
        <v>1872000</v>
      </c>
      <c r="W16" s="32">
        <f t="shared" si="2"/>
        <v>1767400</v>
      </c>
      <c r="X16" s="42">
        <f t="shared" si="3"/>
        <v>104600</v>
      </c>
      <c r="Y16" s="40">
        <f t="shared" si="4"/>
        <v>1684800</v>
      </c>
      <c r="Z16" s="36">
        <f t="shared" si="5"/>
        <v>1935880</v>
      </c>
      <c r="AA16" s="37">
        <f t="shared" si="6"/>
        <v>123320</v>
      </c>
    </row>
    <row r="17" spans="1:27" x14ac:dyDescent="0.3">
      <c r="A17" s="162" t="s">
        <v>21</v>
      </c>
      <c r="B17" s="165" t="s">
        <v>32</v>
      </c>
      <c r="C17" s="25" t="s">
        <v>85</v>
      </c>
      <c r="D17" s="8" t="s">
        <v>13</v>
      </c>
      <c r="E17" s="23">
        <v>20</v>
      </c>
      <c r="F17" s="10">
        <v>3168000</v>
      </c>
      <c r="G17" s="10">
        <v>2380000</v>
      </c>
      <c r="H17" s="11">
        <f t="shared" si="15"/>
        <v>788000</v>
      </c>
      <c r="I17" s="19">
        <v>397000</v>
      </c>
      <c r="J17" s="47">
        <f t="shared" si="24"/>
        <v>391000</v>
      </c>
      <c r="K17" s="50">
        <f t="shared" si="7"/>
        <v>351900</v>
      </c>
      <c r="L17" s="29">
        <f t="shared" si="8"/>
        <v>39100</v>
      </c>
      <c r="M17" s="12">
        <f t="shared" si="9"/>
        <v>357300</v>
      </c>
      <c r="N17" s="22">
        <f t="shared" si="10"/>
        <v>430700</v>
      </c>
      <c r="O17" s="44">
        <f t="shared" si="11"/>
        <v>387630</v>
      </c>
      <c r="P17" s="22">
        <f t="shared" si="12"/>
        <v>43070</v>
      </c>
      <c r="Q17" s="9">
        <v>10</v>
      </c>
      <c r="R17" s="11">
        <v>1584000</v>
      </c>
      <c r="S17" s="14">
        <f t="shared" si="13"/>
        <v>1579500</v>
      </c>
      <c r="T17" s="15">
        <v>45000</v>
      </c>
      <c r="U17" s="13">
        <f t="shared" si="14"/>
        <v>4500</v>
      </c>
      <c r="V17" s="34">
        <f t="shared" si="1"/>
        <v>397000</v>
      </c>
      <c r="W17" s="32">
        <f t="shared" si="2"/>
        <v>1931400</v>
      </c>
      <c r="X17" s="42">
        <f t="shared" si="3"/>
        <v>43600</v>
      </c>
      <c r="Y17" s="40">
        <f t="shared" si="4"/>
        <v>357300</v>
      </c>
      <c r="Z17" s="36">
        <f t="shared" si="5"/>
        <v>1967130</v>
      </c>
      <c r="AA17" s="37">
        <f t="shared" si="6"/>
        <v>47570</v>
      </c>
    </row>
    <row r="18" spans="1:27" x14ac:dyDescent="0.3">
      <c r="A18" s="172"/>
      <c r="B18" s="166"/>
      <c r="C18" s="25" t="s">
        <v>86</v>
      </c>
      <c r="D18" s="8" t="s">
        <v>15</v>
      </c>
      <c r="E18" s="23">
        <v>20</v>
      </c>
      <c r="F18" s="10">
        <v>3168000</v>
      </c>
      <c r="G18" s="10">
        <v>2102000</v>
      </c>
      <c r="H18" s="11">
        <f t="shared" si="15"/>
        <v>1066000</v>
      </c>
      <c r="I18" s="19">
        <v>629000</v>
      </c>
      <c r="J18" s="47">
        <f t="shared" si="24"/>
        <v>437000</v>
      </c>
      <c r="K18" s="50">
        <f t="shared" si="7"/>
        <v>393300</v>
      </c>
      <c r="L18" s="29">
        <f t="shared" si="8"/>
        <v>43700</v>
      </c>
      <c r="M18" s="12">
        <f t="shared" si="9"/>
        <v>566100</v>
      </c>
      <c r="N18" s="22">
        <f t="shared" si="10"/>
        <v>499900</v>
      </c>
      <c r="O18" s="44">
        <f t="shared" si="11"/>
        <v>449910</v>
      </c>
      <c r="P18" s="22">
        <f t="shared" si="12"/>
        <v>49990</v>
      </c>
      <c r="Q18" s="9">
        <v>10</v>
      </c>
      <c r="R18" s="11">
        <v>1584000</v>
      </c>
      <c r="S18" s="14">
        <f t="shared" si="13"/>
        <v>1561400</v>
      </c>
      <c r="T18" s="15">
        <v>226000</v>
      </c>
      <c r="U18" s="13">
        <f t="shared" si="14"/>
        <v>22600</v>
      </c>
      <c r="V18" s="34">
        <f t="shared" si="1"/>
        <v>629000</v>
      </c>
      <c r="W18" s="32">
        <f t="shared" si="2"/>
        <v>1954700</v>
      </c>
      <c r="X18" s="42">
        <f t="shared" si="3"/>
        <v>66300</v>
      </c>
      <c r="Y18" s="40">
        <f t="shared" si="4"/>
        <v>566100</v>
      </c>
      <c r="Z18" s="36">
        <f t="shared" si="5"/>
        <v>2011310</v>
      </c>
      <c r="AA18" s="37">
        <f t="shared" si="6"/>
        <v>72590</v>
      </c>
    </row>
    <row r="19" spans="1:27" ht="22.5" x14ac:dyDescent="0.3">
      <c r="A19" s="172"/>
      <c r="B19" s="166"/>
      <c r="C19" s="53" t="s">
        <v>72</v>
      </c>
      <c r="D19" s="16" t="s">
        <v>92</v>
      </c>
      <c r="E19" s="23">
        <v>20</v>
      </c>
      <c r="F19" s="10">
        <v>3168000</v>
      </c>
      <c r="G19" s="10">
        <v>1683000</v>
      </c>
      <c r="H19" s="11">
        <f t="shared" si="15"/>
        <v>1485000</v>
      </c>
      <c r="I19" s="19">
        <v>979000</v>
      </c>
      <c r="J19" s="47">
        <f t="shared" si="24"/>
        <v>506000</v>
      </c>
      <c r="K19" s="50">
        <f t="shared" si="7"/>
        <v>455400</v>
      </c>
      <c r="L19" s="29">
        <f t="shared" si="8"/>
        <v>50600</v>
      </c>
      <c r="M19" s="12">
        <f t="shared" si="9"/>
        <v>881100</v>
      </c>
      <c r="N19" s="22">
        <f t="shared" si="10"/>
        <v>603900</v>
      </c>
      <c r="O19" s="44">
        <f t="shared" si="11"/>
        <v>543510</v>
      </c>
      <c r="P19" s="22">
        <f t="shared" si="12"/>
        <v>60390</v>
      </c>
      <c r="Q19" s="9">
        <v>10</v>
      </c>
      <c r="R19" s="11">
        <v>1584000</v>
      </c>
      <c r="S19" s="14">
        <f t="shared" ref="S19" si="37">R19-U19</f>
        <v>1534200</v>
      </c>
      <c r="T19" s="15">
        <v>498000</v>
      </c>
      <c r="U19" s="13">
        <f t="shared" ref="U19" si="38">T19*0.1</f>
        <v>49800</v>
      </c>
      <c r="V19" s="34">
        <f t="shared" ref="V19" si="39">I19</f>
        <v>979000</v>
      </c>
      <c r="W19" s="32">
        <f t="shared" ref="W19" si="40">K19+S19</f>
        <v>1989600</v>
      </c>
      <c r="X19" s="42">
        <f t="shared" si="3"/>
        <v>100400</v>
      </c>
      <c r="Y19" s="40">
        <f t="shared" ref="Y19" si="41">M19</f>
        <v>881100</v>
      </c>
      <c r="Z19" s="36">
        <f t="shared" ref="Z19" si="42">O19+S19</f>
        <v>2077710</v>
      </c>
      <c r="AA19" s="37">
        <f t="shared" si="6"/>
        <v>110190</v>
      </c>
    </row>
    <row r="20" spans="1:27" ht="22.5" x14ac:dyDescent="0.3">
      <c r="A20" s="172"/>
      <c r="B20" s="166"/>
      <c r="C20" s="51" t="s">
        <v>87</v>
      </c>
      <c r="D20" s="16" t="s">
        <v>16</v>
      </c>
      <c r="E20" s="23">
        <v>20</v>
      </c>
      <c r="F20" s="10">
        <v>3168000</v>
      </c>
      <c r="G20" s="10"/>
      <c r="H20" s="11">
        <f t="shared" si="15"/>
        <v>3168000</v>
      </c>
      <c r="I20" s="19">
        <v>2376000</v>
      </c>
      <c r="J20" s="47">
        <f t="shared" si="24"/>
        <v>792000</v>
      </c>
      <c r="K20" s="50">
        <f t="shared" si="7"/>
        <v>712800</v>
      </c>
      <c r="L20" s="29">
        <f t="shared" si="8"/>
        <v>79200</v>
      </c>
      <c r="M20" s="12">
        <f t="shared" si="9"/>
        <v>2138400</v>
      </c>
      <c r="N20" s="22">
        <f t="shared" si="10"/>
        <v>1029600</v>
      </c>
      <c r="O20" s="44">
        <f t="shared" si="11"/>
        <v>926640</v>
      </c>
      <c r="P20" s="22">
        <f t="shared" si="12"/>
        <v>102960</v>
      </c>
      <c r="Q20" s="9">
        <v>10</v>
      </c>
      <c r="R20" s="11">
        <v>1584000</v>
      </c>
      <c r="S20" s="14">
        <f t="shared" si="13"/>
        <v>1534200</v>
      </c>
      <c r="T20" s="15">
        <v>498000</v>
      </c>
      <c r="U20" s="13">
        <f t="shared" si="14"/>
        <v>49800</v>
      </c>
      <c r="V20" s="34">
        <f t="shared" si="1"/>
        <v>2376000</v>
      </c>
      <c r="W20" s="32">
        <f t="shared" si="2"/>
        <v>2247000</v>
      </c>
      <c r="X20" s="42">
        <f t="shared" si="3"/>
        <v>129000</v>
      </c>
      <c r="Y20" s="40">
        <f t="shared" si="4"/>
        <v>2138400</v>
      </c>
      <c r="Z20" s="36">
        <f t="shared" si="5"/>
        <v>2460840</v>
      </c>
      <c r="AA20" s="37">
        <f t="shared" si="6"/>
        <v>152760</v>
      </c>
    </row>
    <row r="21" spans="1:27" x14ac:dyDescent="0.3">
      <c r="A21" s="172"/>
      <c r="B21" s="165" t="s">
        <v>33</v>
      </c>
      <c r="C21" s="25" t="s">
        <v>88</v>
      </c>
      <c r="D21" s="8" t="s">
        <v>13</v>
      </c>
      <c r="E21" s="23">
        <v>20</v>
      </c>
      <c r="F21" s="10">
        <v>4368000</v>
      </c>
      <c r="G21" s="10">
        <v>3517000</v>
      </c>
      <c r="H21" s="11">
        <f t="shared" si="15"/>
        <v>851000</v>
      </c>
      <c r="I21" s="19">
        <v>429000</v>
      </c>
      <c r="J21" s="47">
        <f t="shared" si="24"/>
        <v>422000</v>
      </c>
      <c r="K21" s="50">
        <f t="shared" si="7"/>
        <v>379800</v>
      </c>
      <c r="L21" s="29">
        <f t="shared" si="8"/>
        <v>42200</v>
      </c>
      <c r="M21" s="12">
        <f t="shared" si="9"/>
        <v>386100</v>
      </c>
      <c r="N21" s="22">
        <f t="shared" si="10"/>
        <v>464900</v>
      </c>
      <c r="O21" s="44">
        <f t="shared" si="11"/>
        <v>418410</v>
      </c>
      <c r="P21" s="22">
        <f t="shared" si="12"/>
        <v>46490</v>
      </c>
      <c r="Q21" s="9">
        <v>10</v>
      </c>
      <c r="R21" s="11">
        <v>2184000</v>
      </c>
      <c r="S21" s="14">
        <f t="shared" si="13"/>
        <v>2179200</v>
      </c>
      <c r="T21" s="15">
        <v>48000</v>
      </c>
      <c r="U21" s="13">
        <f t="shared" si="14"/>
        <v>4800</v>
      </c>
      <c r="V21" s="34">
        <f t="shared" si="1"/>
        <v>429000</v>
      </c>
      <c r="W21" s="32">
        <f t="shared" si="2"/>
        <v>2559000</v>
      </c>
      <c r="X21" s="42">
        <f t="shared" si="3"/>
        <v>47000</v>
      </c>
      <c r="Y21" s="40">
        <f t="shared" si="4"/>
        <v>386100</v>
      </c>
      <c r="Z21" s="36">
        <f t="shared" si="5"/>
        <v>2597610</v>
      </c>
      <c r="AA21" s="37">
        <f t="shared" si="6"/>
        <v>51290</v>
      </c>
    </row>
    <row r="22" spans="1:27" x14ac:dyDescent="0.3">
      <c r="A22" s="172"/>
      <c r="B22" s="166"/>
      <c r="C22" s="25" t="s">
        <v>89</v>
      </c>
      <c r="D22" s="8" t="s">
        <v>15</v>
      </c>
      <c r="E22" s="23">
        <v>20</v>
      </c>
      <c r="F22" s="10">
        <v>4368000</v>
      </c>
      <c r="G22" s="10">
        <v>3216000</v>
      </c>
      <c r="H22" s="11">
        <f t="shared" si="15"/>
        <v>1152000</v>
      </c>
      <c r="I22" s="19">
        <v>680000</v>
      </c>
      <c r="J22" s="47">
        <f t="shared" si="24"/>
        <v>472000</v>
      </c>
      <c r="K22" s="50">
        <f t="shared" si="7"/>
        <v>424800</v>
      </c>
      <c r="L22" s="29">
        <f t="shared" si="8"/>
        <v>47200</v>
      </c>
      <c r="M22" s="12">
        <f t="shared" si="9"/>
        <v>612000</v>
      </c>
      <c r="N22" s="22">
        <f t="shared" si="10"/>
        <v>540000</v>
      </c>
      <c r="O22" s="44">
        <f t="shared" si="11"/>
        <v>486000</v>
      </c>
      <c r="P22" s="22">
        <f t="shared" si="12"/>
        <v>54000</v>
      </c>
      <c r="Q22" s="9">
        <v>10</v>
      </c>
      <c r="R22" s="11">
        <v>2184000</v>
      </c>
      <c r="S22" s="14">
        <f t="shared" si="13"/>
        <v>2159500</v>
      </c>
      <c r="T22" s="15">
        <v>245000</v>
      </c>
      <c r="U22" s="13">
        <f t="shared" si="14"/>
        <v>24500</v>
      </c>
      <c r="V22" s="34">
        <f t="shared" si="1"/>
        <v>680000</v>
      </c>
      <c r="W22" s="32">
        <f t="shared" si="2"/>
        <v>2584300</v>
      </c>
      <c r="X22" s="42">
        <f t="shared" si="3"/>
        <v>71700</v>
      </c>
      <c r="Y22" s="40">
        <f t="shared" si="4"/>
        <v>612000</v>
      </c>
      <c r="Z22" s="36">
        <f t="shared" si="5"/>
        <v>2645500</v>
      </c>
      <c r="AA22" s="37">
        <f t="shared" si="6"/>
        <v>78500</v>
      </c>
    </row>
    <row r="23" spans="1:27" ht="22.5" x14ac:dyDescent="0.3">
      <c r="A23" s="172"/>
      <c r="B23" s="166"/>
      <c r="C23" s="53" t="s">
        <v>74</v>
      </c>
      <c r="D23" s="16" t="s">
        <v>92</v>
      </c>
      <c r="E23" s="23">
        <v>20</v>
      </c>
      <c r="F23" s="10">
        <v>4368000</v>
      </c>
      <c r="G23" s="10">
        <v>2764000</v>
      </c>
      <c r="H23" s="11">
        <f t="shared" si="15"/>
        <v>1604000</v>
      </c>
      <c r="I23" s="19">
        <v>1056000</v>
      </c>
      <c r="J23" s="47">
        <f t="shared" si="24"/>
        <v>548000</v>
      </c>
      <c r="K23" s="50">
        <f t="shared" si="7"/>
        <v>493200</v>
      </c>
      <c r="L23" s="29">
        <f t="shared" si="8"/>
        <v>54800</v>
      </c>
      <c r="M23" s="12">
        <f t="shared" si="9"/>
        <v>950400</v>
      </c>
      <c r="N23" s="22">
        <f t="shared" si="10"/>
        <v>653600</v>
      </c>
      <c r="O23" s="44">
        <f t="shared" si="11"/>
        <v>588240</v>
      </c>
      <c r="P23" s="22">
        <f t="shared" si="12"/>
        <v>65360</v>
      </c>
      <c r="Q23" s="9">
        <v>10</v>
      </c>
      <c r="R23" s="11">
        <v>2184000</v>
      </c>
      <c r="S23" s="14">
        <f t="shared" ref="S23" si="43">R23-U23</f>
        <v>2130100</v>
      </c>
      <c r="T23" s="15">
        <v>539000</v>
      </c>
      <c r="U23" s="13">
        <f t="shared" ref="U23" si="44">T23*0.1</f>
        <v>53900</v>
      </c>
      <c r="V23" s="34">
        <f t="shared" ref="V23" si="45">I23</f>
        <v>1056000</v>
      </c>
      <c r="W23" s="32">
        <f t="shared" ref="W23" si="46">K23+S23</f>
        <v>2623300</v>
      </c>
      <c r="X23" s="42">
        <f t="shared" si="3"/>
        <v>108700</v>
      </c>
      <c r="Y23" s="40">
        <f t="shared" ref="Y23" si="47">M23</f>
        <v>950400</v>
      </c>
      <c r="Z23" s="36">
        <f t="shared" ref="Z23" si="48">O23+S23</f>
        <v>2718340</v>
      </c>
      <c r="AA23" s="37">
        <f t="shared" si="6"/>
        <v>119260</v>
      </c>
    </row>
    <row r="24" spans="1:27" ht="22.5" x14ac:dyDescent="0.3">
      <c r="A24" s="172"/>
      <c r="B24" s="166"/>
      <c r="C24" s="25" t="s">
        <v>90</v>
      </c>
      <c r="D24" s="16" t="s">
        <v>16</v>
      </c>
      <c r="E24" s="23">
        <v>20</v>
      </c>
      <c r="F24" s="10">
        <v>4368000</v>
      </c>
      <c r="G24" s="10">
        <v>0</v>
      </c>
      <c r="H24" s="11">
        <f t="shared" si="15"/>
        <v>4368000</v>
      </c>
      <c r="I24" s="19">
        <v>3276000</v>
      </c>
      <c r="J24" s="47">
        <f t="shared" si="24"/>
        <v>1092000</v>
      </c>
      <c r="K24" s="50">
        <f t="shared" si="7"/>
        <v>982800</v>
      </c>
      <c r="L24" s="29">
        <f t="shared" si="8"/>
        <v>109200</v>
      </c>
      <c r="M24" s="12">
        <f t="shared" si="9"/>
        <v>2948400</v>
      </c>
      <c r="N24" s="22">
        <f t="shared" si="10"/>
        <v>1419600</v>
      </c>
      <c r="O24" s="44">
        <f t="shared" si="11"/>
        <v>1277640</v>
      </c>
      <c r="P24" s="22">
        <f t="shared" si="12"/>
        <v>141960</v>
      </c>
      <c r="Q24" s="9">
        <v>10</v>
      </c>
      <c r="R24" s="11">
        <v>2184000</v>
      </c>
      <c r="S24" s="14">
        <f t="shared" si="13"/>
        <v>2130100</v>
      </c>
      <c r="T24" s="15">
        <v>539000</v>
      </c>
      <c r="U24" s="13">
        <f t="shared" si="14"/>
        <v>53900</v>
      </c>
      <c r="V24" s="34">
        <f t="shared" si="1"/>
        <v>3276000</v>
      </c>
      <c r="W24" s="32">
        <f t="shared" si="2"/>
        <v>3112900</v>
      </c>
      <c r="X24" s="42">
        <f t="shared" si="3"/>
        <v>163100</v>
      </c>
      <c r="Y24" s="40">
        <f t="shared" si="4"/>
        <v>2948400</v>
      </c>
      <c r="Z24" s="36">
        <f t="shared" si="5"/>
        <v>3407740</v>
      </c>
      <c r="AA24" s="37">
        <f t="shared" si="6"/>
        <v>195860</v>
      </c>
    </row>
    <row r="25" spans="1:27" x14ac:dyDescent="0.3">
      <c r="A25" s="162" t="s">
        <v>26</v>
      </c>
      <c r="B25" s="165" t="s">
        <v>34</v>
      </c>
      <c r="C25" s="25" t="s">
        <v>46</v>
      </c>
      <c r="D25" s="8" t="s">
        <v>13</v>
      </c>
      <c r="E25" s="23">
        <v>25</v>
      </c>
      <c r="F25" s="10">
        <v>6240000</v>
      </c>
      <c r="G25" s="10">
        <v>5093000</v>
      </c>
      <c r="H25" s="11">
        <f t="shared" si="15"/>
        <v>1147000</v>
      </c>
      <c r="I25" s="19">
        <v>79000</v>
      </c>
      <c r="J25" s="47">
        <f t="shared" si="24"/>
        <v>1068000</v>
      </c>
      <c r="K25" s="50">
        <f t="shared" si="7"/>
        <v>961200</v>
      </c>
      <c r="L25" s="29">
        <f t="shared" si="8"/>
        <v>106800</v>
      </c>
      <c r="M25" s="12">
        <f t="shared" si="9"/>
        <v>71100</v>
      </c>
      <c r="N25" s="22">
        <f t="shared" si="10"/>
        <v>1075900</v>
      </c>
      <c r="O25" s="44">
        <f t="shared" si="11"/>
        <v>968310</v>
      </c>
      <c r="P25" s="22">
        <f t="shared" si="12"/>
        <v>107590</v>
      </c>
      <c r="Q25" s="9">
        <v>5</v>
      </c>
      <c r="R25" s="11">
        <v>1248000</v>
      </c>
      <c r="S25" s="14">
        <f t="shared" si="13"/>
        <v>1225060</v>
      </c>
      <c r="T25" s="15">
        <f>H25/5</f>
        <v>229400</v>
      </c>
      <c r="U25" s="13">
        <f t="shared" si="14"/>
        <v>22940</v>
      </c>
      <c r="V25" s="34">
        <f t="shared" si="1"/>
        <v>79000</v>
      </c>
      <c r="W25" s="32">
        <f t="shared" si="2"/>
        <v>2186260</v>
      </c>
      <c r="X25" s="42">
        <f t="shared" si="3"/>
        <v>129740</v>
      </c>
      <c r="Y25" s="40">
        <f t="shared" si="4"/>
        <v>71100</v>
      </c>
      <c r="Z25" s="36">
        <f t="shared" si="5"/>
        <v>2193370</v>
      </c>
      <c r="AA25" s="37">
        <f t="shared" si="6"/>
        <v>130530</v>
      </c>
    </row>
    <row r="26" spans="1:27" x14ac:dyDescent="0.3">
      <c r="A26" s="162"/>
      <c r="B26" s="166"/>
      <c r="C26" s="25" t="s">
        <v>47</v>
      </c>
      <c r="D26" s="8" t="s">
        <v>15</v>
      </c>
      <c r="E26" s="23">
        <v>25</v>
      </c>
      <c r="F26" s="10">
        <v>6240000</v>
      </c>
      <c r="G26" s="10">
        <v>4687000</v>
      </c>
      <c r="H26" s="11">
        <f t="shared" si="15"/>
        <v>1553000</v>
      </c>
      <c r="I26" s="19">
        <v>395000</v>
      </c>
      <c r="J26" s="47">
        <f t="shared" si="24"/>
        <v>1158000</v>
      </c>
      <c r="K26" s="50">
        <f t="shared" si="7"/>
        <v>1042200</v>
      </c>
      <c r="L26" s="29">
        <f t="shared" si="8"/>
        <v>115800</v>
      </c>
      <c r="M26" s="12">
        <f t="shared" si="9"/>
        <v>355500</v>
      </c>
      <c r="N26" s="22">
        <f t="shared" si="10"/>
        <v>1197500</v>
      </c>
      <c r="O26" s="44">
        <f t="shared" si="11"/>
        <v>1077750</v>
      </c>
      <c r="P26" s="22">
        <f t="shared" si="12"/>
        <v>119750</v>
      </c>
      <c r="Q26" s="9">
        <v>5</v>
      </c>
      <c r="R26" s="11">
        <v>1248000</v>
      </c>
      <c r="S26" s="14">
        <f t="shared" si="13"/>
        <v>1216940</v>
      </c>
      <c r="T26" s="15">
        <f>H26/5</f>
        <v>310600</v>
      </c>
      <c r="U26" s="13">
        <f t="shared" si="14"/>
        <v>31060</v>
      </c>
      <c r="V26" s="34">
        <f t="shared" si="1"/>
        <v>395000</v>
      </c>
      <c r="W26" s="32">
        <f t="shared" si="2"/>
        <v>2259140</v>
      </c>
      <c r="X26" s="42">
        <f t="shared" si="3"/>
        <v>146860</v>
      </c>
      <c r="Y26" s="40">
        <f t="shared" si="4"/>
        <v>355500</v>
      </c>
      <c r="Z26" s="36">
        <f t="shared" si="5"/>
        <v>2294690</v>
      </c>
      <c r="AA26" s="37">
        <f t="shared" si="6"/>
        <v>150810</v>
      </c>
    </row>
    <row r="27" spans="1:27" ht="22.5" x14ac:dyDescent="0.3">
      <c r="A27" s="163"/>
      <c r="B27" s="167"/>
      <c r="C27" s="53" t="s">
        <v>76</v>
      </c>
      <c r="D27" s="16" t="s">
        <v>92</v>
      </c>
      <c r="E27" s="23">
        <v>25</v>
      </c>
      <c r="F27" s="10">
        <v>6240000</v>
      </c>
      <c r="G27" s="10">
        <v>4077000</v>
      </c>
      <c r="H27" s="11">
        <f t="shared" si="15"/>
        <v>2163000</v>
      </c>
      <c r="I27" s="19">
        <v>871000</v>
      </c>
      <c r="J27" s="47">
        <f t="shared" si="24"/>
        <v>1292000</v>
      </c>
      <c r="K27" s="50">
        <f t="shared" si="7"/>
        <v>1162800</v>
      </c>
      <c r="L27" s="29">
        <f t="shared" si="8"/>
        <v>129200</v>
      </c>
      <c r="M27" s="12">
        <f t="shared" si="9"/>
        <v>783900</v>
      </c>
      <c r="N27" s="22">
        <f t="shared" si="10"/>
        <v>1379100</v>
      </c>
      <c r="O27" s="44">
        <f t="shared" si="11"/>
        <v>1241190</v>
      </c>
      <c r="P27" s="22">
        <f t="shared" si="12"/>
        <v>137910</v>
      </c>
      <c r="Q27" s="9">
        <v>5</v>
      </c>
      <c r="R27" s="11">
        <v>1248000</v>
      </c>
      <c r="S27" s="14">
        <f t="shared" ref="S27" si="49">R27-U27</f>
        <v>1204740</v>
      </c>
      <c r="T27" s="15">
        <v>432600</v>
      </c>
      <c r="U27" s="13">
        <f t="shared" ref="U27" si="50">T27*0.1</f>
        <v>43260</v>
      </c>
      <c r="V27" s="34">
        <f t="shared" ref="V27" si="51">I27</f>
        <v>871000</v>
      </c>
      <c r="W27" s="32">
        <f t="shared" ref="W27" si="52">K27+S27</f>
        <v>2367540</v>
      </c>
      <c r="X27" s="42">
        <f t="shared" si="3"/>
        <v>172460</v>
      </c>
      <c r="Y27" s="40">
        <f t="shared" ref="Y27" si="53">M27</f>
        <v>783900</v>
      </c>
      <c r="Z27" s="36">
        <f t="shared" ref="Z27" si="54">O27+S27</f>
        <v>2445930</v>
      </c>
      <c r="AA27" s="37">
        <f t="shared" si="6"/>
        <v>181170</v>
      </c>
    </row>
    <row r="28" spans="1:27" ht="24.75" thickBot="1" x14ac:dyDescent="0.35">
      <c r="A28" s="164"/>
      <c r="B28" s="168"/>
      <c r="C28" s="52" t="s">
        <v>77</v>
      </c>
      <c r="D28" s="17" t="s">
        <v>16</v>
      </c>
      <c r="E28" s="24">
        <v>25</v>
      </c>
      <c r="F28" s="18">
        <v>6240000</v>
      </c>
      <c r="G28" s="18">
        <v>0</v>
      </c>
      <c r="H28" s="11">
        <f t="shared" si="15"/>
        <v>6240000</v>
      </c>
      <c r="I28" s="54">
        <v>3744000</v>
      </c>
      <c r="J28" s="47">
        <f t="shared" si="24"/>
        <v>2496000</v>
      </c>
      <c r="K28" s="50">
        <f t="shared" si="7"/>
        <v>2246400</v>
      </c>
      <c r="L28" s="29">
        <f t="shared" si="8"/>
        <v>249600</v>
      </c>
      <c r="M28" s="12">
        <f t="shared" si="9"/>
        <v>3369600</v>
      </c>
      <c r="N28" s="22">
        <f t="shared" si="10"/>
        <v>2870400</v>
      </c>
      <c r="O28" s="44">
        <f t="shared" si="11"/>
        <v>2583360</v>
      </c>
      <c r="P28" s="22">
        <f t="shared" si="12"/>
        <v>287040</v>
      </c>
      <c r="Q28" s="9">
        <v>5</v>
      </c>
      <c r="R28" s="11">
        <v>1248000</v>
      </c>
      <c r="S28" s="55">
        <f t="shared" ref="S28" si="55">R28-U28</f>
        <v>1204740</v>
      </c>
      <c r="T28" s="56">
        <v>432600</v>
      </c>
      <c r="U28" s="57">
        <f t="shared" ref="U28" si="56">T28*0.1</f>
        <v>43260</v>
      </c>
      <c r="V28" s="58">
        <f t="shared" ref="V28" si="57">I28</f>
        <v>3744000</v>
      </c>
      <c r="W28" s="59">
        <f t="shared" ref="W28" si="58">K28+S28</f>
        <v>3451140</v>
      </c>
      <c r="X28" s="42">
        <f t="shared" si="3"/>
        <v>292860</v>
      </c>
      <c r="Y28" s="60">
        <f t="shared" ref="Y28" si="59">M28</f>
        <v>3369600</v>
      </c>
      <c r="Z28" s="61">
        <f t="shared" ref="Z28" si="60">O28+S28</f>
        <v>3788100</v>
      </c>
      <c r="AA28" s="37">
        <f t="shared" si="6"/>
        <v>330300</v>
      </c>
    </row>
    <row r="30" spans="1:27" x14ac:dyDescent="0.3">
      <c r="B30" t="s">
        <v>91</v>
      </c>
    </row>
    <row r="31" spans="1:27" x14ac:dyDescent="0.3">
      <c r="B31" t="s">
        <v>93</v>
      </c>
    </row>
  </sheetData>
  <mergeCells count="16">
    <mergeCell ref="A1:U1"/>
    <mergeCell ref="A2:U2"/>
    <mergeCell ref="A3:D4"/>
    <mergeCell ref="E3:N3"/>
    <mergeCell ref="Q3:U3"/>
    <mergeCell ref="A25:A28"/>
    <mergeCell ref="B25:B28"/>
    <mergeCell ref="Y3:AA3"/>
    <mergeCell ref="A5:A16"/>
    <mergeCell ref="B5:B8"/>
    <mergeCell ref="B9:B12"/>
    <mergeCell ref="B13:B16"/>
    <mergeCell ref="A17:A24"/>
    <mergeCell ref="B17:B20"/>
    <mergeCell ref="B21:B24"/>
    <mergeCell ref="V3:X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2023년 서비스가격표</vt:lpstr>
      <vt:lpstr>2022년 서비스가격표</vt:lpstr>
      <vt:lpstr>참조</vt:lpstr>
      <vt:lpstr>(도비90%지원포함) 산모신생아 연장형+산모아기=30일</vt:lpstr>
      <vt:lpstr>'2022년 서비스가격표'!Print_Area</vt:lpstr>
      <vt:lpstr>'2023년 서비스가격표'!Print_Area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2022-12-18T06:29:26Z</cp:lastPrinted>
  <dcterms:created xsi:type="dcterms:W3CDTF">2021-11-10T02:44:03Z</dcterms:created>
  <dcterms:modified xsi:type="dcterms:W3CDTF">2023-01-06T01:48:27Z</dcterms:modified>
</cp:coreProperties>
</file>